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O:\DJobe\"/>
    </mc:Choice>
  </mc:AlternateContent>
  <xr:revisionPtr revIDLastSave="0" documentId="13_ncr:1_{D8122412-8B99-4F3D-9444-E258CC32830E}" xr6:coauthVersionLast="47" xr6:coauthVersionMax="47" xr10:uidLastSave="{00000000-0000-0000-0000-000000000000}"/>
  <bookViews>
    <workbookView xWindow="58350" yWindow="-3795" windowWidth="16050" windowHeight="14205" activeTab="1" xr2:uid="{A2C9D77E-FF6F-4DC0-8ADA-491C394A232E}"/>
  </bookViews>
  <sheets>
    <sheet name="KPI Ratios - BS" sheetId="1" r:id="rId1"/>
    <sheet name="KPI Ratios - P&amp;L" sheetId="2" r:id="rId2"/>
    <sheet name="KPI - Rentals" sheetId="3" r:id="rId3"/>
    <sheet name="KPI - Repairs" sheetId="8" r:id="rId4"/>
    <sheet name="KPI - Lessons" sheetId="6" r:id="rId5"/>
  </sheets>
  <definedNames>
    <definedName name="_xlnm.Print_Area" localSheetId="4">'KPI - Lessons'!$A$1:$G$56</definedName>
    <definedName name="_xlnm.Print_Area" localSheetId="2">'KPI - Rentals'!$A$1:$H$56</definedName>
    <definedName name="_xlnm.Print_Area" localSheetId="3">'KPI - Repairs'!$A$1:$G$56</definedName>
    <definedName name="_xlnm.Print_Area" localSheetId="0">'KPI Ratios - BS'!$A$1:$H$49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4" i="8" l="1"/>
  <c r="V44" i="8"/>
  <c r="U45" i="8"/>
  <c r="V45" i="8"/>
  <c r="U46" i="8"/>
  <c r="V46" i="8"/>
  <c r="U47" i="8"/>
  <c r="V47" i="8"/>
  <c r="U48" i="8"/>
  <c r="V48" i="8"/>
  <c r="U49" i="8"/>
  <c r="V49" i="8"/>
  <c r="U50" i="8"/>
  <c r="V50" i="8"/>
  <c r="U51" i="8"/>
  <c r="V51" i="8"/>
  <c r="U52" i="8"/>
  <c r="V52" i="8"/>
  <c r="U53" i="8"/>
  <c r="V53" i="8"/>
  <c r="U54" i="8"/>
  <c r="V54" i="8"/>
  <c r="U55" i="8"/>
  <c r="V55" i="8"/>
  <c r="T44" i="8"/>
  <c r="T45" i="8"/>
  <c r="T46" i="8"/>
  <c r="T47" i="8"/>
  <c r="T48" i="8"/>
  <c r="T49" i="8"/>
  <c r="T50" i="8"/>
  <c r="T51" i="8"/>
  <c r="T52" i="8"/>
  <c r="T53" i="8"/>
  <c r="T54" i="8"/>
  <c r="T55" i="8"/>
  <c r="Z22" i="8"/>
  <c r="S38" i="8" s="1"/>
  <c r="S52" i="8"/>
  <c r="Z19" i="8"/>
  <c r="S35" i="8" s="1"/>
  <c r="AB18" i="8"/>
  <c r="U34" i="8" s="1"/>
  <c r="AB16" i="8"/>
  <c r="U32" i="8" s="1"/>
  <c r="S48" i="8"/>
  <c r="S46" i="8"/>
  <c r="AA13" i="8"/>
  <c r="T29" i="8" s="1"/>
  <c r="S45" i="8"/>
  <c r="S49" i="8"/>
  <c r="S50" i="8"/>
  <c r="S53" i="8"/>
  <c r="S54" i="8"/>
  <c r="S55" i="8"/>
  <c r="S44" i="8"/>
  <c r="V29" i="8"/>
  <c r="AA12" i="8"/>
  <c r="T28" i="8" s="1"/>
  <c r="AB12" i="8"/>
  <c r="U28" i="8" s="1"/>
  <c r="AC12" i="8"/>
  <c r="V28" i="8" s="1"/>
  <c r="AC13" i="8"/>
  <c r="AC14" i="8"/>
  <c r="V30" i="8" s="1"/>
  <c r="AA15" i="8"/>
  <c r="T31" i="8" s="1"/>
  <c r="AB15" i="8"/>
  <c r="U31" i="8" s="1"/>
  <c r="AC15" i="8"/>
  <c r="V31" i="8" s="1"/>
  <c r="AA16" i="8"/>
  <c r="T32" i="8" s="1"/>
  <c r="AC16" i="8"/>
  <c r="V32" i="8" s="1"/>
  <c r="AA17" i="8"/>
  <c r="T33" i="8" s="1"/>
  <c r="AB17" i="8"/>
  <c r="U33" i="8" s="1"/>
  <c r="AC17" i="8"/>
  <c r="V33" i="8" s="1"/>
  <c r="AA18" i="8"/>
  <c r="T34" i="8" s="1"/>
  <c r="AC18" i="8"/>
  <c r="V34" i="8" s="1"/>
  <c r="AC19" i="8"/>
  <c r="V35" i="8" s="1"/>
  <c r="AA20" i="8"/>
  <c r="T36" i="8" s="1"/>
  <c r="AB20" i="8"/>
  <c r="U36" i="8" s="1"/>
  <c r="AC20" i="8"/>
  <c r="V36" i="8" s="1"/>
  <c r="AA21" i="8"/>
  <c r="T37" i="8" s="1"/>
  <c r="AB21" i="8"/>
  <c r="U37" i="8" s="1"/>
  <c r="AC21" i="8"/>
  <c r="V37" i="8" s="1"/>
  <c r="AA22" i="8"/>
  <c r="T38" i="8" s="1"/>
  <c r="AB22" i="8"/>
  <c r="U38" i="8" s="1"/>
  <c r="AC22" i="8"/>
  <c r="V38" i="8" s="1"/>
  <c r="AA23" i="8"/>
  <c r="T39" i="8" s="1"/>
  <c r="AB23" i="8"/>
  <c r="U39" i="8" s="1"/>
  <c r="AC23" i="8"/>
  <c r="V39" i="8" s="1"/>
  <c r="Z13" i="8"/>
  <c r="S29" i="8" s="1"/>
  <c r="Z16" i="8"/>
  <c r="S32" i="8" s="1"/>
  <c r="Z17" i="8"/>
  <c r="S33" i="8" s="1"/>
  <c r="Z18" i="8"/>
  <c r="S34" i="8" s="1"/>
  <c r="Z20" i="8"/>
  <c r="S36" i="8" s="1"/>
  <c r="Z21" i="8"/>
  <c r="S37" i="8" s="1"/>
  <c r="Z23" i="8"/>
  <c r="S39" i="8" s="1"/>
  <c r="Z12" i="8"/>
  <c r="S28" i="8" s="1"/>
  <c r="C15" i="8"/>
  <c r="D15" i="8" s="1"/>
  <c r="E15" i="8" s="1"/>
  <c r="C14" i="6"/>
  <c r="D14" i="6" s="1"/>
  <c r="E14" i="6" s="1"/>
  <c r="T44" i="6"/>
  <c r="U44" i="6"/>
  <c r="V44" i="6"/>
  <c r="T45" i="6"/>
  <c r="U45" i="6"/>
  <c r="V45" i="6"/>
  <c r="T46" i="6"/>
  <c r="U46" i="6"/>
  <c r="V46" i="6"/>
  <c r="T47" i="6"/>
  <c r="U47" i="6"/>
  <c r="V47" i="6"/>
  <c r="T48" i="6"/>
  <c r="U48" i="6"/>
  <c r="V48" i="6"/>
  <c r="T49" i="6"/>
  <c r="U49" i="6"/>
  <c r="V49" i="6"/>
  <c r="T50" i="6"/>
  <c r="U50" i="6"/>
  <c r="V50" i="6"/>
  <c r="T51" i="6"/>
  <c r="U51" i="6"/>
  <c r="V51" i="6"/>
  <c r="T52" i="6"/>
  <c r="U52" i="6"/>
  <c r="V52" i="6"/>
  <c r="T53" i="6"/>
  <c r="U53" i="6"/>
  <c r="V53" i="6"/>
  <c r="T54" i="6"/>
  <c r="U54" i="6"/>
  <c r="V54" i="6"/>
  <c r="T55" i="6"/>
  <c r="U55" i="6"/>
  <c r="V55" i="6"/>
  <c r="S45" i="6"/>
  <c r="S46" i="6"/>
  <c r="S47" i="6"/>
  <c r="S48" i="6"/>
  <c r="S49" i="6"/>
  <c r="S50" i="6"/>
  <c r="S51" i="6"/>
  <c r="S52" i="6"/>
  <c r="S53" i="6"/>
  <c r="S54" i="6"/>
  <c r="S55" i="6"/>
  <c r="S44" i="6"/>
  <c r="T28" i="6"/>
  <c r="U28" i="6"/>
  <c r="V28" i="6"/>
  <c r="T29" i="6"/>
  <c r="U29" i="6"/>
  <c r="V29" i="6"/>
  <c r="T30" i="6"/>
  <c r="U30" i="6"/>
  <c r="V30" i="6"/>
  <c r="T31" i="6"/>
  <c r="U31" i="6"/>
  <c r="V31" i="6"/>
  <c r="T32" i="6"/>
  <c r="U32" i="6"/>
  <c r="V32" i="6"/>
  <c r="T33" i="6"/>
  <c r="U33" i="6"/>
  <c r="V33" i="6"/>
  <c r="T34" i="6"/>
  <c r="U34" i="6"/>
  <c r="V34" i="6"/>
  <c r="T35" i="6"/>
  <c r="U35" i="6"/>
  <c r="V35" i="6"/>
  <c r="T36" i="6"/>
  <c r="U36" i="6"/>
  <c r="V36" i="6"/>
  <c r="T37" i="6"/>
  <c r="U37" i="6"/>
  <c r="V37" i="6"/>
  <c r="T38" i="6"/>
  <c r="U38" i="6"/>
  <c r="V38" i="6"/>
  <c r="T39" i="6"/>
  <c r="U39" i="6"/>
  <c r="V39" i="6"/>
  <c r="S29" i="6"/>
  <c r="S30" i="6"/>
  <c r="S31" i="6"/>
  <c r="S32" i="6"/>
  <c r="S33" i="6"/>
  <c r="S34" i="6"/>
  <c r="S35" i="6"/>
  <c r="S36" i="6"/>
  <c r="S37" i="6"/>
  <c r="S38" i="6"/>
  <c r="S39" i="6"/>
  <c r="S28" i="6"/>
  <c r="W55" i="3"/>
  <c r="V55" i="3"/>
  <c r="U55" i="3"/>
  <c r="T55" i="3"/>
  <c r="W54" i="3"/>
  <c r="V54" i="3"/>
  <c r="U54" i="3"/>
  <c r="T54" i="3"/>
  <c r="W53" i="3"/>
  <c r="V53" i="3"/>
  <c r="U53" i="3"/>
  <c r="T53" i="3"/>
  <c r="W52" i="3"/>
  <c r="V52" i="3"/>
  <c r="U52" i="3"/>
  <c r="T52" i="3"/>
  <c r="W51" i="3"/>
  <c r="V51" i="3"/>
  <c r="U51" i="3"/>
  <c r="T51" i="3"/>
  <c r="W50" i="3"/>
  <c r="V50" i="3"/>
  <c r="U50" i="3"/>
  <c r="T50" i="3"/>
  <c r="W49" i="3"/>
  <c r="V49" i="3"/>
  <c r="U49" i="3"/>
  <c r="T49" i="3"/>
  <c r="W48" i="3"/>
  <c r="V48" i="3"/>
  <c r="U48" i="3"/>
  <c r="T48" i="3"/>
  <c r="W47" i="3"/>
  <c r="V47" i="3"/>
  <c r="U47" i="3"/>
  <c r="T47" i="3"/>
  <c r="W46" i="3"/>
  <c r="V46" i="3"/>
  <c r="U46" i="3"/>
  <c r="T46" i="3"/>
  <c r="W45" i="3"/>
  <c r="V45" i="3"/>
  <c r="U45" i="3"/>
  <c r="T45" i="3"/>
  <c r="W44" i="3"/>
  <c r="V44" i="3"/>
  <c r="U44" i="3"/>
  <c r="T44" i="3"/>
  <c r="D26" i="1"/>
  <c r="D12" i="1"/>
  <c r="F58" i="2"/>
  <c r="F57" i="2"/>
  <c r="F56" i="2"/>
  <c r="F55" i="2"/>
  <c r="F54" i="2"/>
  <c r="F53" i="2"/>
  <c r="F52" i="2"/>
  <c r="F49" i="2"/>
  <c r="F43" i="2"/>
  <c r="F22" i="2"/>
  <c r="F21" i="2"/>
  <c r="F20" i="2"/>
  <c r="F19" i="2"/>
  <c r="F18" i="2"/>
  <c r="F17" i="2"/>
  <c r="F16" i="2"/>
  <c r="F15" i="2"/>
  <c r="F14" i="2"/>
  <c r="F13" i="2"/>
  <c r="F36" i="2"/>
  <c r="F30" i="2"/>
  <c r="F12" i="2"/>
  <c r="U28" i="3"/>
  <c r="V28" i="3"/>
  <c r="W28" i="3"/>
  <c r="U29" i="3"/>
  <c r="V29" i="3"/>
  <c r="W29" i="3"/>
  <c r="U30" i="3"/>
  <c r="V30" i="3"/>
  <c r="W30" i="3"/>
  <c r="U31" i="3"/>
  <c r="V31" i="3"/>
  <c r="W31" i="3"/>
  <c r="U32" i="3"/>
  <c r="V32" i="3"/>
  <c r="W32" i="3"/>
  <c r="U33" i="3"/>
  <c r="V33" i="3"/>
  <c r="W33" i="3"/>
  <c r="U34" i="3"/>
  <c r="V34" i="3"/>
  <c r="W34" i="3"/>
  <c r="U35" i="3"/>
  <c r="V35" i="3"/>
  <c r="W35" i="3"/>
  <c r="U36" i="3"/>
  <c r="V36" i="3"/>
  <c r="W36" i="3"/>
  <c r="U37" i="3"/>
  <c r="V37" i="3"/>
  <c r="W37" i="3"/>
  <c r="U38" i="3"/>
  <c r="V38" i="3"/>
  <c r="W38" i="3"/>
  <c r="U39" i="3"/>
  <c r="V39" i="3"/>
  <c r="W39" i="3"/>
  <c r="T29" i="3"/>
  <c r="T30" i="3"/>
  <c r="T31" i="3"/>
  <c r="T32" i="3"/>
  <c r="T33" i="3"/>
  <c r="T34" i="3"/>
  <c r="T35" i="3"/>
  <c r="T36" i="3"/>
  <c r="T37" i="3"/>
  <c r="T38" i="3"/>
  <c r="T39" i="3"/>
  <c r="T28" i="3"/>
  <c r="D13" i="3"/>
  <c r="AB14" i="8" l="1"/>
  <c r="U30" i="8" s="1"/>
  <c r="Z14" i="8"/>
  <c r="S30" i="8" s="1"/>
  <c r="AA14" i="8"/>
  <c r="T30" i="8" s="1"/>
  <c r="AA19" i="8"/>
  <c r="T35" i="8" s="1"/>
  <c r="AB13" i="8"/>
  <c r="U29" i="8" s="1"/>
  <c r="S51" i="8"/>
  <c r="AB19" i="8"/>
  <c r="U35" i="8" s="1"/>
  <c r="S47" i="8"/>
  <c r="Z15" i="8"/>
  <c r="S31" i="8" s="1"/>
  <c r="B29" i="2" l="1"/>
  <c r="B35" i="2"/>
  <c r="B42" i="2"/>
  <c r="B48" i="2"/>
  <c r="B46" i="1"/>
  <c r="B49" i="1"/>
  <c r="B48" i="1"/>
  <c r="B37" i="1"/>
  <c r="B36" i="1"/>
  <c r="B16" i="1"/>
  <c r="D16" i="1" s="1"/>
  <c r="B34" i="1"/>
  <c r="B35" i="1" l="1"/>
  <c r="D35" i="1" s="1"/>
  <c r="B47" i="1"/>
  <c r="D47" i="1" s="1"/>
  <c r="B22" i="1"/>
  <c r="D22" i="1" s="1"/>
</calcChain>
</file>

<file path=xl/sharedStrings.xml><?xml version="1.0" encoding="utf-8"?>
<sst xmlns="http://schemas.openxmlformats.org/spreadsheetml/2006/main" count="539" uniqueCount="216">
  <si>
    <t>=</t>
  </si>
  <si>
    <t xml:space="preserve">     Cost of Goods Sold</t>
  </si>
  <si>
    <t xml:space="preserve">     Gross Profit</t>
  </si>
  <si>
    <t>Company Name:</t>
  </si>
  <si>
    <t>For the Period Ended:</t>
  </si>
  <si>
    <t>1.50+</t>
  </si>
  <si>
    <t>&lt; 1.75</t>
  </si>
  <si>
    <t>100%+</t>
  </si>
  <si>
    <t>&lt; 60%</t>
  </si>
  <si>
    <t>$1.50+</t>
  </si>
  <si>
    <t>&lt; $.85</t>
  </si>
  <si>
    <t>&lt; 30%</t>
  </si>
  <si>
    <t>&gt; 80%</t>
  </si>
  <si>
    <t xml:space="preserve">     Net income</t>
  </si>
  <si>
    <t xml:space="preserve">        plus income taxes</t>
  </si>
  <si>
    <t xml:space="preserve">        plus depreciation - fixed assets</t>
  </si>
  <si>
    <t xml:space="preserve">        plus depreciation - rental assets</t>
  </si>
  <si>
    <t xml:space="preserve">        plus amortization</t>
  </si>
  <si>
    <t>2.50+</t>
  </si>
  <si>
    <t>&lt; 1.00</t>
  </si>
  <si>
    <t xml:space="preserve">        plus interest expense</t>
  </si>
  <si>
    <t>MUSIC XYZ</t>
  </si>
  <si>
    <t>PROFIT MARGIN BY INV. CATEGORY</t>
  </si>
  <si>
    <t>SALES</t>
  </si>
  <si>
    <t>COGS</t>
  </si>
  <si>
    <t>Fretted</t>
  </si>
  <si>
    <t>Band &amp; Orchestra (non-rental)</t>
  </si>
  <si>
    <t xml:space="preserve">B&amp;O Accessories </t>
  </si>
  <si>
    <t>Print Music</t>
  </si>
  <si>
    <t>Amps</t>
  </si>
  <si>
    <t>Percussion</t>
  </si>
  <si>
    <t>Sound reinforcement (Pro audio)</t>
  </si>
  <si>
    <t>Combo Accessories</t>
  </si>
  <si>
    <t>Recording</t>
  </si>
  <si>
    <t>SALES OF MERCHANDISE</t>
  </si>
  <si>
    <t>Total Cost of Goods Sold</t>
  </si>
  <si>
    <t>RENTAL INCOME</t>
  </si>
  <si>
    <t>Total Rental Income</t>
  </si>
  <si>
    <t>Total Rental Expenses</t>
  </si>
  <si>
    <t>Pianos (acoustic)</t>
  </si>
  <si>
    <t>REPAIR INCOME</t>
  </si>
  <si>
    <t>Total Repair Income</t>
  </si>
  <si>
    <t>MUSIC LESSON INCOME</t>
  </si>
  <si>
    <t>Total Lesson Income</t>
  </si>
  <si>
    <t>Total Repair Expenses</t>
  </si>
  <si>
    <t>Total Lesson Expenses</t>
  </si>
  <si>
    <t>35%+</t>
  </si>
  <si>
    <t>&lt; 25%</t>
  </si>
  <si>
    <t>Keyboards (digital/portable)</t>
  </si>
  <si>
    <t>1.25 (range)</t>
  </si>
  <si>
    <t>2.00 (range)</t>
  </si>
  <si>
    <t>$1.15 (range)</t>
  </si>
  <si>
    <t>75% (range)</t>
  </si>
  <si>
    <t>50% (range)</t>
  </si>
  <si>
    <t>1.75 (range)</t>
  </si>
  <si>
    <t>40%+</t>
  </si>
  <si>
    <t>30%+</t>
  </si>
  <si>
    <t>&lt; 20%</t>
  </si>
  <si>
    <t>42%+</t>
  </si>
  <si>
    <t>75%+</t>
  </si>
  <si>
    <t>30% (range)</t>
  </si>
  <si>
    <t>60% (range)</t>
  </si>
  <si>
    <t>&lt; 50%</t>
  </si>
  <si>
    <t>0% (range)</t>
  </si>
  <si>
    <t>&lt; 0%</t>
  </si>
  <si>
    <t>8%+</t>
  </si>
  <si>
    <t>5% (range)</t>
  </si>
  <si>
    <t>&lt; 2%</t>
  </si>
  <si>
    <t>&lt; 4%</t>
  </si>
  <si>
    <t>9%+</t>
  </si>
  <si>
    <t>6% (range)</t>
  </si>
  <si>
    <t>3%+</t>
  </si>
  <si>
    <t>1.5% (range)</t>
  </si>
  <si>
    <t>&lt; .5%</t>
  </si>
  <si>
    <t>2% (range)</t>
  </si>
  <si>
    <t>2%+</t>
  </si>
  <si>
    <t>.75% (range)</t>
  </si>
  <si>
    <t>N/A</t>
  </si>
  <si>
    <t>Performance Range</t>
  </si>
  <si>
    <t>Rockstar</t>
  </si>
  <si>
    <t>Adequate</t>
  </si>
  <si>
    <t>Needs Help</t>
  </si>
  <si>
    <t>KPI CALCULATOR - BALANCE SHEET RATIOS</t>
  </si>
  <si>
    <t>KPI CALCULATOR - PROFIT &amp; LOSS RATIOS</t>
  </si>
  <si>
    <t xml:space="preserve">     Current Assets  </t>
  </si>
  <si>
    <t>÷</t>
  </si>
  <si>
    <t xml:space="preserve">     Current Liabilities</t>
  </si>
  <si>
    <t xml:space="preserve">         Beginning Inventory</t>
  </si>
  <si>
    <t xml:space="preserve">         Ending Inventory</t>
  </si>
  <si>
    <t xml:space="preserve">     Average Inventory:</t>
  </si>
  <si>
    <t>Results</t>
  </si>
  <si>
    <t>Your Data</t>
  </si>
  <si>
    <t>CURRENT RATIO:</t>
  </si>
  <si>
    <t>INVENTORY TURNS:</t>
  </si>
  <si>
    <t>GROSS MARGIN RETURN ON INVENTORY:</t>
  </si>
  <si>
    <t xml:space="preserve">     Average Inventory (per result above)</t>
  </si>
  <si>
    <t>RENTAL POOL INCOME ANALYSIS:</t>
  </si>
  <si>
    <t xml:space="preserve">     Annual Rental Income</t>
  </si>
  <si>
    <t>DEBT TO INVENTORY:</t>
  </si>
  <si>
    <t xml:space="preserve">     TOTAL INVENTORY</t>
  </si>
  <si>
    <t xml:space="preserve">         Sellable Inventory (per above result)</t>
  </si>
  <si>
    <t xml:space="preserve">         Rental Instruments at cost (per above)</t>
  </si>
  <si>
    <t xml:space="preserve">         Accounts payable</t>
  </si>
  <si>
    <t xml:space="preserve">         Floor planning</t>
  </si>
  <si>
    <t xml:space="preserve">         Line of credit</t>
  </si>
  <si>
    <t xml:space="preserve">         Long-term debt (inventory related)</t>
  </si>
  <si>
    <t xml:space="preserve">         Current portion of long-term debt</t>
  </si>
  <si>
    <t xml:space="preserve">     INVENTORY RELATED DEBT</t>
  </si>
  <si>
    <t>DEBT SERVICE COVERAGE:</t>
  </si>
  <si>
    <t xml:space="preserve">     EBITDA</t>
  </si>
  <si>
    <t xml:space="preserve">         Line of credit (above)</t>
  </si>
  <si>
    <t xml:space="preserve">         Current portion long-term debt (above)</t>
  </si>
  <si>
    <t>Industry Performance Ranges</t>
  </si>
  <si>
    <t>Your</t>
  </si>
  <si>
    <t xml:space="preserve">    Rent </t>
  </si>
  <si>
    <t xml:space="preserve">    Bank and merchant card fees</t>
  </si>
  <si>
    <t xml:space="preserve">    Insurance (all)</t>
  </si>
  <si>
    <t xml:space="preserve">    Interest expense</t>
  </si>
  <si>
    <t xml:space="preserve">    Advertising and marketing</t>
  </si>
  <si>
    <t xml:space="preserve">    Administrative salaries</t>
  </si>
  <si>
    <t xml:space="preserve">     Teacher expense (W2/1099)</t>
  </si>
  <si>
    <t xml:space="preserve">     Outside lesson expenses</t>
  </si>
  <si>
    <t>OPERATING EXPENSES OF A PERCENTAGE OF SALES:</t>
  </si>
  <si>
    <t xml:space="preserve">     Repair labor expense (W2/1099)</t>
  </si>
  <si>
    <t xml:space="preserve">     Repair parts expenses</t>
  </si>
  <si>
    <t xml:space="preserve">     Outside repair expenses</t>
  </si>
  <si>
    <t xml:space="preserve">     Depreciation expense</t>
  </si>
  <si>
    <t xml:space="preserve">     Affiliate commissions</t>
  </si>
  <si>
    <t xml:space="preserve">     Cost of goods sold</t>
  </si>
  <si>
    <t>MARGIN BY REVENUE SOURCE:</t>
  </si>
  <si>
    <t>Total Sales</t>
  </si>
  <si>
    <t>Beware</t>
  </si>
  <si>
    <t>Normal</t>
  </si>
  <si>
    <t>GP %</t>
  </si>
  <si>
    <t xml:space="preserve">    Sales salaries - inside/outside sales</t>
  </si>
  <si>
    <t>16%+</t>
  </si>
  <si>
    <t>13% (range)</t>
  </si>
  <si>
    <t>&lt; 9%</t>
  </si>
  <si>
    <t xml:space="preserve">     Online selling costs (processing, s&amp;h)</t>
  </si>
  <si>
    <t>% sales</t>
  </si>
  <si>
    <t>Instructions:  Input your financial data into the gray cells to see how your results compare to the music retail industry.</t>
  </si>
  <si>
    <t xml:space="preserve">Instructions:  Input your financial data into the gray cells to see how your results                                                                                                                         compare to the music retail industry. </t>
  </si>
  <si>
    <t xml:space="preserve">     Rental Pool - cost before deprec.</t>
  </si>
  <si>
    <t xml:space="preserve">     TOTAL DEBT (Current)</t>
  </si>
  <si>
    <t>Total Sales (all revenue)</t>
  </si>
  <si>
    <t>12/31/2026</t>
  </si>
  <si>
    <t>KPI CALCULATOR - RENTAL POOL STATISTICS</t>
  </si>
  <si>
    <t>Jan</t>
  </si>
  <si>
    <t>Feb</t>
  </si>
  <si>
    <t>Mar</t>
  </si>
  <si>
    <t>Apr</t>
  </si>
  <si>
    <t>May</t>
  </si>
  <si>
    <t>Jun</t>
  </si>
  <si>
    <t>Jul</t>
  </si>
  <si>
    <t>Aug</t>
  </si>
  <si>
    <t>Sep</t>
  </si>
  <si>
    <t>Oct</t>
  </si>
  <si>
    <t>Nov</t>
  </si>
  <si>
    <t>Dec</t>
  </si>
  <si>
    <t>UNITS</t>
  </si>
  <si>
    <t>%</t>
  </si>
  <si>
    <t>Percentage of Units on Rent:</t>
  </si>
  <si>
    <t>INSTRUMENTS ON CONTRACT ANALYSIS:</t>
  </si>
  <si>
    <t>CONTRACT DELINQUENCY ANALYSIS:</t>
  </si>
  <si>
    <t>Percentage of Units on Rent over 30 days Past Due:</t>
  </si>
  <si>
    <t>Instruments on Contract:  Total number of instr. on "active" contracts (not returned)</t>
  </si>
  <si>
    <t>Rental Collections:  Total number of contracts over 30 days past due</t>
  </si>
  <si>
    <t>Rental Instruments:  Total number of instruments in the rental pool</t>
  </si>
  <si>
    <t>KPI CALCULATOR - MUSIC LESSON STATISTICS</t>
  </si>
  <si>
    <t>Students taking lessons:  consider how you will treat group lessons</t>
  </si>
  <si>
    <t xml:space="preserve">    and (.5) for teaches teaching less than 20 hours a week.</t>
  </si>
  <si>
    <t xml:space="preserve">Teachers: consider using (1) for teachers teaching more than 20 hours a week, </t>
  </si>
  <si>
    <t>STUDENT ENROLLMENT ANALYSIS:</t>
  </si>
  <si>
    <t>LESSON ROOM CAPACITY ANALYSIS:</t>
  </si>
  <si>
    <t>Lesson room availability:  Total number of lessons that can be taught.</t>
  </si>
  <si>
    <t>Percentage of lesson rooms rented:</t>
  </si>
  <si>
    <t>Student to teachers percentage</t>
  </si>
  <si>
    <t>MUSIC LESSON P&amp;L</t>
  </si>
  <si>
    <t xml:space="preserve">   Music Lesson Income</t>
  </si>
  <si>
    <t>MUSIC LESSON GROSS PROFIT</t>
  </si>
  <si>
    <t>Income</t>
  </si>
  <si>
    <t>Expenses</t>
  </si>
  <si>
    <t>Gross Profit</t>
  </si>
  <si>
    <t xml:space="preserve">     Outside/other lesson expenses</t>
  </si>
  <si>
    <t>Students</t>
  </si>
  <si>
    <t>Teachers</t>
  </si>
  <si>
    <t>KPI CALCULATOR - REPAIR/SERVICE STATISTICS</t>
  </si>
  <si>
    <t xml:space="preserve">   Repair/service income</t>
  </si>
  <si>
    <t>REPAIR/SERVICE P&amp;L</t>
  </si>
  <si>
    <t>REPAIR/SERVICE GROSS PROFIT</t>
  </si>
  <si>
    <t>Instr. repaired - Paying Repairs: number of instruments (or tickets)</t>
  </si>
  <si>
    <t>Instr. repaired - Freebies: number of instruments (or tickets)</t>
  </si>
  <si>
    <t>Total Repair Units</t>
  </si>
  <si>
    <t>TOTAL REPAIR UNITS:</t>
  </si>
  <si>
    <t>Units</t>
  </si>
  <si>
    <t xml:space="preserve">     Repair units - paying and warranty/store-stock</t>
  </si>
  <si>
    <t>REPAIRS PER TECHNICIAN:</t>
  </si>
  <si>
    <t>Technicians: consider using (1) for full-time technicians,</t>
  </si>
  <si>
    <t xml:space="preserve">    and (.5) for technicians working less than 20 hours weekly.</t>
  </si>
  <si>
    <t>Techs</t>
  </si>
  <si>
    <t>Total Units (Paying &amp; Freebies) per Technician</t>
  </si>
  <si>
    <t>Repair Income Monthly:  Paying repairs (no rental maint)</t>
  </si>
  <si>
    <t>Dollars</t>
  </si>
  <si>
    <t>AVERAGE REPAIR</t>
  </si>
  <si>
    <t>Average Repair Dollars</t>
  </si>
  <si>
    <t xml:space="preserve">     Total instruments on "active" rental contract, compared to total units in rental pool</t>
  </si>
  <si>
    <t xml:space="preserve">     Contracts over 30 days past due as a percentage of the total active contracts</t>
  </si>
  <si>
    <t xml:space="preserve">     Total units repaired per technician</t>
  </si>
  <si>
    <t xml:space="preserve">     Average repair charge per paying repair (no warranty/store stock)</t>
  </si>
  <si>
    <t xml:space="preserve">     Total lesson rooms available to number of lessons actually given</t>
  </si>
  <si>
    <t xml:space="preserve">     Number of students taking lessons</t>
  </si>
  <si>
    <t>Instructions:  Input your financial data into the gray cells to see how your results compare to the music retail industry. For the bottom charts, complete the data in the grayed cell (columns L thru V) to populate those graphs.</t>
  </si>
  <si>
    <t>Instructions:  Input your financial data into the gray cells to see how your results compare to the music retail industry. For the bottom charts, complete the data in the grayed cell (columns M thru P) to populate those graphs.</t>
  </si>
  <si>
    <t>Instructions:  Input your financial data into the gray cells to see how your results compare to the music retail industry. For the bottom charts, complete the data in the grayed cell (columns L thru O) to populate those graphs.</t>
  </si>
  <si>
    <t>These columns are not within the current print settings, but are necessary to drive the charts on the left.</t>
  </si>
  <si>
    <t>Instructions:  Input your monthly financial data into the gray cells to manage your trends and monitor future revenue and cash flow. Update the years as needed to reflect proper data on the graphs.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</si>
</sst>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quot;$&quot;* #,##0_);_(&quot;$&quot;* \(#,##0\);_(&quot;$&quot;* &quot;-&quot;??_);_(@_)"/>
    <numFmt numFmtId="166" formatCode="_(* #,##0.0_);_(* \(#,##0.0\);_(* &quot;-&quot;_);_(@_)"/>
  </numFmts>
  <fonts count="28" x14ac:knownFonts="1">
    <font>
      <sz val="11"/>
      <color theme="1"/>
      <name val="Calibri"/>
      <family val="2"/>
      <scheme val="minor"/>
    </font>
    <font>
      <sz val="11"/>
      <color theme="1"/>
      <name val="Calibri"/>
      <family val="2"/>
      <scheme val="minor"/>
    </font>
    <font>
      <sz val="10"/>
      <name val="Arial"/>
      <family val="2"/>
    </font>
    <font>
      <b/>
      <sz val="16"/>
      <name val="Arial"/>
      <family val="2"/>
    </font>
    <font>
      <b/>
      <sz val="14"/>
      <name val="Arial"/>
      <family val="2"/>
    </font>
    <font>
      <sz val="12"/>
      <name val="Arial"/>
      <family val="2"/>
    </font>
    <font>
      <u val="singleAccounting"/>
      <sz val="12"/>
      <name val="Arial"/>
      <family val="2"/>
    </font>
    <font>
      <u/>
      <sz val="12"/>
      <name val="Arial"/>
      <family val="2"/>
    </font>
    <font>
      <u val="doubleAccounting"/>
      <sz val="12"/>
      <name val="Arial"/>
      <family val="2"/>
    </font>
    <font>
      <sz val="11"/>
      <name val="Arial"/>
      <family val="2"/>
    </font>
    <font>
      <b/>
      <sz val="11"/>
      <name val="Arial"/>
      <family val="2"/>
    </font>
    <font>
      <b/>
      <sz val="11"/>
      <color theme="0"/>
      <name val="Arial"/>
      <family val="2"/>
    </font>
    <font>
      <b/>
      <sz val="12"/>
      <name val="Arial"/>
      <family val="2"/>
    </font>
    <font>
      <sz val="11"/>
      <color theme="5" tint="-0.249977111117893"/>
      <name val="Arial"/>
      <family val="2"/>
    </font>
    <font>
      <sz val="8"/>
      <name val="Calibri"/>
      <family val="2"/>
      <scheme val="minor"/>
    </font>
    <font>
      <b/>
      <i/>
      <sz val="11"/>
      <name val="Arial"/>
      <family val="2"/>
    </font>
    <font>
      <b/>
      <sz val="16"/>
      <name val="Bahnschrift SemiLight SemiConde"/>
      <family val="2"/>
    </font>
    <font>
      <b/>
      <sz val="12"/>
      <name val="Bahnschrift Light SemiCondensed"/>
      <family val="2"/>
    </font>
    <font>
      <sz val="12"/>
      <name val="Bahnschrift Light SemiCondensed"/>
      <family val="2"/>
    </font>
    <font>
      <sz val="12"/>
      <name val="Calibri"/>
      <family val="2"/>
    </font>
    <font>
      <b/>
      <i/>
      <sz val="10"/>
      <name val="Arial"/>
      <family val="2"/>
    </font>
    <font>
      <b/>
      <sz val="10"/>
      <name val="Arial"/>
      <family val="2"/>
    </font>
    <font>
      <sz val="14"/>
      <name val="Bahnschrift Light SemiCondensed"/>
      <family val="2"/>
    </font>
    <font>
      <b/>
      <sz val="14"/>
      <name val="Bahnschrift Light SemiCondensed"/>
      <family val="2"/>
    </font>
    <font>
      <u val="singleAccounting"/>
      <sz val="12"/>
      <name val="Bahnschrift SemiLight"/>
      <family val="2"/>
    </font>
    <font>
      <i/>
      <sz val="12"/>
      <name val="Bahnschrift Light SemiCondensed"/>
      <family val="2"/>
    </font>
    <font>
      <i/>
      <sz val="12"/>
      <color rgb="FFFF0000"/>
      <name val="Bahnschrift Light SemiCondensed"/>
      <family val="2"/>
    </font>
    <font>
      <b/>
      <sz val="11"/>
      <color rgb="FFFF0000"/>
      <name val="Arial"/>
      <family val="2"/>
    </font>
  </fonts>
  <fills count="9">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
      <patternFill patternType="solid">
        <fgColor rgb="FFD0CECE"/>
        <bgColor rgb="FF000000"/>
      </patternFill>
    </fill>
  </fills>
  <borders count="35">
    <border>
      <left/>
      <right/>
      <top/>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medium">
        <color auto="1"/>
      </left>
      <right style="medium">
        <color auto="1"/>
      </right>
      <top style="medium">
        <color auto="1"/>
      </top>
      <bottom/>
      <diagonal/>
    </border>
    <border>
      <left style="thick">
        <color auto="1"/>
      </left>
      <right/>
      <top/>
      <bottom/>
      <diagonal/>
    </border>
    <border>
      <left/>
      <right style="thick">
        <color auto="1"/>
      </right>
      <top/>
      <bottom/>
      <diagonal/>
    </border>
    <border>
      <left style="medium">
        <color auto="1"/>
      </left>
      <right/>
      <top/>
      <bottom style="thin">
        <color indexed="64"/>
      </bottom>
      <diagonal/>
    </border>
    <border>
      <left/>
      <right style="medium">
        <color auto="1"/>
      </right>
      <top style="thick">
        <color auto="1"/>
      </top>
      <bottom/>
      <diagonal/>
    </border>
    <border>
      <left style="thick">
        <color auto="1"/>
      </left>
      <right style="medium">
        <color auto="1"/>
      </right>
      <top/>
      <bottom/>
      <diagonal/>
    </border>
    <border>
      <left style="thick">
        <color auto="1"/>
      </left>
      <right style="medium">
        <color auto="1"/>
      </right>
      <top style="thick">
        <color auto="1"/>
      </top>
      <bottom/>
      <diagonal/>
    </border>
    <border>
      <left style="medium">
        <color auto="1"/>
      </left>
      <right style="medium">
        <color auto="1"/>
      </right>
      <top/>
      <bottom style="thick">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2" fillId="0" borderId="0"/>
  </cellStyleXfs>
  <cellXfs count="160">
    <xf numFmtId="0" fontId="0" fillId="0" borderId="0" xfId="0"/>
    <xf numFmtId="42" fontId="3" fillId="0" borderId="0" xfId="4" applyFont="1" applyAlignment="1">
      <alignment horizontal="center"/>
    </xf>
    <xf numFmtId="42" fontId="2" fillId="0" borderId="0" xfId="4"/>
    <xf numFmtId="42" fontId="5" fillId="0" borderId="0" xfId="4" applyFont="1"/>
    <xf numFmtId="42" fontId="4" fillId="0" borderId="0" xfId="4" applyFont="1"/>
    <xf numFmtId="42" fontId="9" fillId="0" borderId="0" xfId="4" applyFont="1" applyAlignment="1">
      <alignment horizontal="center"/>
    </xf>
    <xf numFmtId="42" fontId="5" fillId="0" borderId="0" xfId="4" applyFont="1" applyAlignment="1">
      <alignment horizontal="left" indent="3"/>
    </xf>
    <xf numFmtId="42" fontId="2" fillId="0" borderId="0" xfId="4" applyAlignment="1">
      <alignment horizontal="left" indent="1"/>
    </xf>
    <xf numFmtId="42" fontId="10" fillId="0" borderId="0" xfId="4" applyFont="1" applyAlignment="1">
      <alignment horizontal="center"/>
    </xf>
    <xf numFmtId="42" fontId="3" fillId="0" borderId="0" xfId="4" applyFont="1" applyAlignment="1" applyProtection="1">
      <alignment horizontal="center"/>
      <protection locked="0"/>
    </xf>
    <xf numFmtId="42" fontId="2" fillId="0" borderId="0" xfId="4" applyProtection="1">
      <protection locked="0"/>
    </xf>
    <xf numFmtId="42" fontId="22" fillId="0" borderId="0" xfId="4" applyFont="1" applyProtection="1">
      <protection locked="0"/>
    </xf>
    <xf numFmtId="42" fontId="18" fillId="0" borderId="0" xfId="4" applyFont="1" applyProtection="1">
      <protection locked="0"/>
    </xf>
    <xf numFmtId="42" fontId="9" fillId="0" borderId="0" xfId="4" applyFont="1" applyAlignment="1" applyProtection="1">
      <alignment horizontal="center"/>
      <protection locked="0"/>
    </xf>
    <xf numFmtId="42" fontId="18" fillId="0" borderId="0" xfId="4" quotePrefix="1" applyFont="1" applyProtection="1">
      <protection locked="0"/>
    </xf>
    <xf numFmtId="42" fontId="11" fillId="0" borderId="0" xfId="4" applyFont="1" applyAlignment="1" applyProtection="1">
      <alignment horizontal="center"/>
      <protection locked="0"/>
    </xf>
    <xf numFmtId="42" fontId="17" fillId="0" borderId="0" xfId="4" applyFont="1" applyProtection="1">
      <protection locked="0"/>
    </xf>
    <xf numFmtId="42" fontId="4" fillId="0" borderId="0" xfId="4" applyFont="1" applyProtection="1">
      <protection locked="0"/>
    </xf>
    <xf numFmtId="42" fontId="10" fillId="0" borderId="0" xfId="4" applyFont="1" applyAlignment="1" applyProtection="1">
      <alignment horizontal="center"/>
      <protection locked="0"/>
    </xf>
    <xf numFmtId="42" fontId="21" fillId="0" borderId="6" xfId="4" applyFont="1" applyBorder="1" applyProtection="1">
      <protection locked="0"/>
    </xf>
    <xf numFmtId="42" fontId="21" fillId="0" borderId="7" xfId="4" applyFont="1" applyBorder="1" applyProtection="1">
      <protection locked="0"/>
    </xf>
    <xf numFmtId="42" fontId="21" fillId="0" borderId="8" xfId="4" applyFont="1" applyBorder="1" applyAlignment="1" applyProtection="1">
      <alignment horizontal="center" wrapText="1"/>
      <protection locked="0"/>
    </xf>
    <xf numFmtId="42" fontId="21" fillId="0" borderId="11" xfId="4" applyFont="1" applyBorder="1" applyAlignment="1" applyProtection="1">
      <alignment horizontal="center"/>
      <protection locked="0"/>
    </xf>
    <xf numFmtId="42" fontId="12" fillId="0" borderId="12" xfId="4" quotePrefix="1" applyFont="1" applyBorder="1" applyAlignment="1" applyProtection="1">
      <alignment horizontal="center"/>
      <protection locked="0"/>
    </xf>
    <xf numFmtId="42" fontId="21" fillId="0" borderId="13" xfId="4" applyFont="1" applyBorder="1" applyAlignment="1" applyProtection="1">
      <alignment horizontal="center" wrapText="1"/>
      <protection locked="0"/>
    </xf>
    <xf numFmtId="42" fontId="21" fillId="3" borderId="2" xfId="4" applyFont="1" applyFill="1" applyBorder="1" applyAlignment="1" applyProtection="1">
      <alignment horizontal="center"/>
      <protection locked="0"/>
    </xf>
    <xf numFmtId="42" fontId="21" fillId="2" borderId="2" xfId="4" applyFont="1" applyFill="1" applyBorder="1" applyAlignment="1" applyProtection="1">
      <alignment horizontal="center"/>
      <protection locked="0"/>
    </xf>
    <xf numFmtId="42" fontId="21" fillId="4" borderId="2" xfId="4" applyFont="1" applyFill="1" applyBorder="1" applyAlignment="1" applyProtection="1">
      <alignment horizontal="center"/>
      <protection locked="0"/>
    </xf>
    <xf numFmtId="42" fontId="5" fillId="0" borderId="9" xfId="4" applyFont="1" applyBorder="1" applyProtection="1">
      <protection locked="0"/>
    </xf>
    <xf numFmtId="42" fontId="5" fillId="0" borderId="0" xfId="4" applyFont="1" applyProtection="1">
      <protection locked="0"/>
    </xf>
    <xf numFmtId="42" fontId="5" fillId="0" borderId="10" xfId="4" applyFont="1" applyBorder="1" applyProtection="1">
      <protection locked="0"/>
    </xf>
    <xf numFmtId="42" fontId="9" fillId="0" borderId="14" xfId="4" applyFont="1" applyBorder="1" applyAlignment="1" applyProtection="1">
      <alignment horizontal="center"/>
      <protection locked="0"/>
    </xf>
    <xf numFmtId="42" fontId="9" fillId="0" borderId="15" xfId="4" applyFont="1" applyBorder="1" applyAlignment="1" applyProtection="1">
      <alignment horizontal="center"/>
      <protection locked="0"/>
    </xf>
    <xf numFmtId="42" fontId="9" fillId="0" borderId="8" xfId="4" applyFont="1" applyBorder="1" applyAlignment="1" applyProtection="1">
      <alignment horizontal="center"/>
      <protection locked="0"/>
    </xf>
    <xf numFmtId="42" fontId="9" fillId="0" borderId="0" xfId="4" applyFont="1" applyProtection="1">
      <protection locked="0"/>
    </xf>
    <xf numFmtId="42" fontId="6" fillId="5" borderId="9" xfId="4" applyFont="1" applyFill="1" applyBorder="1" applyProtection="1">
      <protection locked="0"/>
    </xf>
    <xf numFmtId="42" fontId="19" fillId="0" borderId="0" xfId="4" applyFont="1" applyProtection="1">
      <protection locked="0"/>
    </xf>
    <xf numFmtId="42" fontId="9" fillId="0" borderId="16" xfId="4" applyFont="1" applyBorder="1" applyAlignment="1" applyProtection="1">
      <alignment horizontal="center"/>
      <protection locked="0"/>
    </xf>
    <xf numFmtId="42" fontId="9" fillId="0" borderId="17" xfId="4" applyFont="1" applyBorder="1" applyAlignment="1" applyProtection="1">
      <alignment horizontal="center"/>
      <protection locked="0"/>
    </xf>
    <xf numFmtId="42" fontId="9" fillId="0" borderId="10" xfId="4" applyFont="1" applyBorder="1" applyAlignment="1" applyProtection="1">
      <alignment horizontal="center"/>
      <protection locked="0"/>
    </xf>
    <xf numFmtId="42" fontId="5" fillId="5" borderId="9" xfId="4" applyFont="1" applyFill="1" applyBorder="1" applyProtection="1">
      <protection locked="0"/>
    </xf>
    <xf numFmtId="42" fontId="5" fillId="0" borderId="0" xfId="4" quotePrefix="1" applyFont="1" applyAlignment="1" applyProtection="1">
      <alignment horizontal="center"/>
      <protection locked="0"/>
    </xf>
    <xf numFmtId="42" fontId="2" fillId="0" borderId="9" xfId="4" applyBorder="1" applyProtection="1">
      <protection locked="0"/>
    </xf>
    <xf numFmtId="41" fontId="5" fillId="5" borderId="9" xfId="4" applyNumberFormat="1" applyFont="1" applyFill="1" applyBorder="1" applyProtection="1">
      <protection locked="0"/>
    </xf>
    <xf numFmtId="41" fontId="7" fillId="5" borderId="9" xfId="4" applyNumberFormat="1" applyFont="1" applyFill="1" applyBorder="1" applyProtection="1">
      <protection locked="0"/>
    </xf>
    <xf numFmtId="42" fontId="9" fillId="0" borderId="0" xfId="4" applyFont="1" applyAlignment="1" applyProtection="1">
      <alignment horizontal="left"/>
      <protection locked="0"/>
    </xf>
    <xf numFmtId="42" fontId="5" fillId="0" borderId="12" xfId="4" applyFont="1" applyBorder="1" applyProtection="1">
      <protection locked="0"/>
    </xf>
    <xf numFmtId="43" fontId="5" fillId="0" borderId="10" xfId="1" quotePrefix="1" applyFont="1" applyBorder="1" applyAlignment="1" applyProtection="1">
      <alignment horizontal="center"/>
    </xf>
    <xf numFmtId="42" fontId="2" fillId="0" borderId="16" xfId="4" applyBorder="1" applyAlignment="1">
      <alignment horizontal="center"/>
    </xf>
    <xf numFmtId="42" fontId="2" fillId="0" borderId="17" xfId="4" applyBorder="1" applyAlignment="1">
      <alignment horizontal="center"/>
    </xf>
    <xf numFmtId="42" fontId="2" fillId="0" borderId="10" xfId="4" applyBorder="1" applyAlignment="1">
      <alignment horizontal="center"/>
    </xf>
    <xf numFmtId="42" fontId="2" fillId="0" borderId="10" xfId="4" applyBorder="1"/>
    <xf numFmtId="42" fontId="5" fillId="0" borderId="10" xfId="4" quotePrefix="1" applyFont="1" applyBorder="1" applyAlignment="1">
      <alignment horizontal="center"/>
    </xf>
    <xf numFmtId="42" fontId="2" fillId="0" borderId="16" xfId="4" applyBorder="1"/>
    <xf numFmtId="42" fontId="2" fillId="0" borderId="17" xfId="4" applyBorder="1"/>
    <xf numFmtId="44" fontId="5" fillId="0" borderId="10" xfId="2" quotePrefix="1" applyFont="1" applyBorder="1" applyAlignment="1" applyProtection="1">
      <alignment horizontal="center"/>
    </xf>
    <xf numFmtId="164" fontId="5" fillId="0" borderId="10" xfId="3" quotePrefix="1" applyNumberFormat="1" applyFont="1" applyBorder="1" applyAlignment="1" applyProtection="1">
      <alignment horizontal="center"/>
    </xf>
    <xf numFmtId="42" fontId="5" fillId="0" borderId="10" xfId="4" applyFont="1" applyBorder="1"/>
    <xf numFmtId="42" fontId="5" fillId="0" borderId="13" xfId="4" applyFont="1" applyBorder="1"/>
    <xf numFmtId="42" fontId="2" fillId="0" borderId="18" xfId="4" applyBorder="1" applyAlignment="1">
      <alignment horizontal="center"/>
    </xf>
    <xf numFmtId="42" fontId="2" fillId="0" borderId="19" xfId="4" applyBorder="1" applyAlignment="1">
      <alignment horizontal="center"/>
    </xf>
    <xf numFmtId="42" fontId="2" fillId="0" borderId="13" xfId="4" applyBorder="1" applyAlignment="1">
      <alignment horizontal="center"/>
    </xf>
    <xf numFmtId="42" fontId="18" fillId="0" borderId="0" xfId="4" applyFont="1" applyAlignment="1" applyProtection="1">
      <alignment horizontal="center" wrapText="1"/>
      <protection locked="0"/>
    </xf>
    <xf numFmtId="42" fontId="4" fillId="0" borderId="20" xfId="4" applyFont="1" applyBorder="1"/>
    <xf numFmtId="42" fontId="4" fillId="0" borderId="21" xfId="4" applyFont="1" applyBorder="1"/>
    <xf numFmtId="42" fontId="10" fillId="0" borderId="22" xfId="4" applyFont="1" applyBorder="1" applyAlignment="1" applyProtection="1">
      <alignment horizontal="center" wrapText="1"/>
      <protection locked="0"/>
    </xf>
    <xf numFmtId="42" fontId="10" fillId="3" borderId="25" xfId="4" applyFont="1" applyFill="1" applyBorder="1" applyAlignment="1">
      <alignment horizontal="center"/>
    </xf>
    <xf numFmtId="42" fontId="10" fillId="2" borderId="25" xfId="4" applyFont="1" applyFill="1" applyBorder="1" applyAlignment="1">
      <alignment horizontal="center"/>
    </xf>
    <xf numFmtId="42" fontId="10" fillId="4" borderId="25" xfId="4" applyFont="1" applyFill="1" applyBorder="1" applyAlignment="1">
      <alignment horizontal="center"/>
    </xf>
    <xf numFmtId="42" fontId="9" fillId="0" borderId="22" xfId="4" applyFont="1" applyBorder="1" applyAlignment="1">
      <alignment horizontal="center"/>
    </xf>
    <xf numFmtId="42" fontId="9" fillId="0" borderId="27" xfId="4" applyFont="1" applyBorder="1" applyAlignment="1">
      <alignment horizontal="center"/>
    </xf>
    <xf numFmtId="42" fontId="13" fillId="0" borderId="27" xfId="4" applyFont="1" applyBorder="1" applyAlignment="1">
      <alignment horizontal="center"/>
    </xf>
    <xf numFmtId="42" fontId="13" fillId="0" borderId="23" xfId="4" applyFont="1" applyBorder="1" applyAlignment="1">
      <alignment horizontal="center"/>
    </xf>
    <xf numFmtId="42" fontId="13" fillId="0" borderId="24" xfId="4" applyFont="1" applyBorder="1" applyAlignment="1">
      <alignment horizontal="center"/>
    </xf>
    <xf numFmtId="42" fontId="12" fillId="0" borderId="0" xfId="4" quotePrefix="1" applyFont="1" applyAlignment="1">
      <alignment horizontal="center"/>
    </xf>
    <xf numFmtId="42" fontId="10" fillId="0" borderId="27" xfId="4" applyFont="1" applyBorder="1" applyAlignment="1" applyProtection="1">
      <alignment horizontal="center" wrapText="1"/>
      <protection locked="0"/>
    </xf>
    <xf numFmtId="42" fontId="2" fillId="0" borderId="6" xfId="4" applyBorder="1"/>
    <xf numFmtId="42" fontId="2" fillId="0" borderId="7" xfId="4" applyBorder="1"/>
    <xf numFmtId="42" fontId="2" fillId="0" borderId="8" xfId="4" applyBorder="1"/>
    <xf numFmtId="42" fontId="5" fillId="0" borderId="9" xfId="4" applyFont="1" applyBorder="1"/>
    <xf numFmtId="42" fontId="12" fillId="0" borderId="0" xfId="4" applyFont="1" applyAlignment="1">
      <alignment horizontal="center"/>
    </xf>
    <xf numFmtId="42" fontId="5" fillId="0" borderId="0" xfId="4" quotePrefix="1" applyFont="1" applyAlignment="1">
      <alignment horizontal="center"/>
    </xf>
    <xf numFmtId="164" fontId="5" fillId="0" borderId="10" xfId="3" quotePrefix="1" applyNumberFormat="1" applyFont="1" applyBorder="1" applyAlignment="1">
      <alignment horizontal="center"/>
    </xf>
    <xf numFmtId="42" fontId="2" fillId="0" borderId="9" xfId="4" applyBorder="1"/>
    <xf numFmtId="42" fontId="6" fillId="0" borderId="0" xfId="4" applyFont="1"/>
    <xf numFmtId="42" fontId="5" fillId="0" borderId="12" xfId="4" quotePrefix="1" applyFont="1" applyBorder="1" applyAlignment="1">
      <alignment horizontal="center"/>
    </xf>
    <xf numFmtId="164" fontId="5" fillId="0" borderId="13" xfId="3" quotePrefix="1" applyNumberFormat="1" applyFont="1" applyBorder="1" applyAlignment="1">
      <alignment horizontal="center"/>
    </xf>
    <xf numFmtId="42" fontId="23" fillId="0" borderId="0" xfId="4" applyFont="1" applyAlignment="1" applyProtection="1">
      <alignment horizontal="left"/>
      <protection locked="0"/>
    </xf>
    <xf numFmtId="42" fontId="9" fillId="0" borderId="0" xfId="4" applyFont="1" applyAlignment="1">
      <alignment horizontal="left" indent="2"/>
    </xf>
    <xf numFmtId="42" fontId="9" fillId="0" borderId="0" xfId="4" applyFont="1"/>
    <xf numFmtId="41" fontId="5" fillId="0" borderId="0" xfId="4" applyNumberFormat="1" applyFont="1"/>
    <xf numFmtId="41" fontId="5" fillId="0" borderId="12" xfId="4" applyNumberFormat="1" applyFont="1" applyBorder="1" applyAlignment="1">
      <alignment horizontal="center"/>
    </xf>
    <xf numFmtId="41" fontId="6" fillId="0" borderId="0" xfId="4" applyNumberFormat="1" applyFont="1"/>
    <xf numFmtId="42" fontId="17" fillId="0" borderId="0" xfId="4" applyFont="1" applyAlignment="1" applyProtection="1">
      <alignment horizontal="left"/>
      <protection locked="0"/>
    </xf>
    <xf numFmtId="42" fontId="24" fillId="0" borderId="9" xfId="4" applyFont="1" applyBorder="1" applyAlignment="1">
      <alignment horizontal="center"/>
    </xf>
    <xf numFmtId="42" fontId="24" fillId="0" borderId="0" xfId="4" applyFont="1" applyAlignment="1">
      <alignment horizontal="center"/>
    </xf>
    <xf numFmtId="42" fontId="8" fillId="0" borderId="28" xfId="4" applyFont="1" applyBorder="1"/>
    <xf numFmtId="42" fontId="8" fillId="0" borderId="9" xfId="4" applyFont="1" applyBorder="1"/>
    <xf numFmtId="42" fontId="6" fillId="0" borderId="9" xfId="4" applyFont="1" applyBorder="1"/>
    <xf numFmtId="42" fontId="8" fillId="0" borderId="0" xfId="4" applyFont="1"/>
    <xf numFmtId="42" fontId="8" fillId="6" borderId="9" xfId="4" applyFont="1" applyFill="1" applyBorder="1"/>
    <xf numFmtId="42" fontId="9" fillId="0" borderId="29" xfId="4" applyFont="1" applyBorder="1" applyAlignment="1">
      <alignment horizontal="center"/>
    </xf>
    <xf numFmtId="42" fontId="9" fillId="0" borderId="10" xfId="4" applyFont="1" applyBorder="1" applyAlignment="1">
      <alignment horizontal="center"/>
    </xf>
    <xf numFmtId="9" fontId="13" fillId="0" borderId="10" xfId="4" applyNumberFormat="1" applyFont="1" applyBorder="1" applyAlignment="1">
      <alignment horizontal="center"/>
    </xf>
    <xf numFmtId="42" fontId="13" fillId="0" borderId="10" xfId="4" applyFont="1" applyBorder="1" applyAlignment="1">
      <alignment horizontal="center"/>
    </xf>
    <xf numFmtId="42" fontId="13" fillId="0" borderId="30" xfId="4" applyFont="1" applyBorder="1" applyAlignment="1">
      <alignment horizontal="center"/>
    </xf>
    <xf numFmtId="42" fontId="9" fillId="0" borderId="31" xfId="4" applyFont="1" applyBorder="1" applyAlignment="1">
      <alignment horizontal="center"/>
    </xf>
    <xf numFmtId="42" fontId="9" fillId="0" borderId="30" xfId="4" applyFont="1" applyBorder="1" applyAlignment="1">
      <alignment horizontal="center"/>
    </xf>
    <xf numFmtId="42" fontId="13" fillId="0" borderId="32" xfId="4" applyFont="1" applyBorder="1" applyAlignment="1">
      <alignment horizontal="center"/>
    </xf>
    <xf numFmtId="42" fontId="19" fillId="0" borderId="0" xfId="4" applyFont="1"/>
    <xf numFmtId="41" fontId="5" fillId="5" borderId="0" xfId="4" applyNumberFormat="1" applyFont="1" applyFill="1" applyProtection="1">
      <protection locked="0"/>
    </xf>
    <xf numFmtId="42" fontId="5" fillId="5" borderId="0" xfId="4" applyFont="1" applyFill="1" applyProtection="1">
      <protection locked="0"/>
    </xf>
    <xf numFmtId="41" fontId="6" fillId="5" borderId="9" xfId="4" applyNumberFormat="1" applyFont="1" applyFill="1" applyBorder="1" applyProtection="1">
      <protection locked="0"/>
    </xf>
    <xf numFmtId="42" fontId="8" fillId="5" borderId="0" xfId="4" applyFont="1" applyFill="1" applyProtection="1">
      <protection locked="0"/>
    </xf>
    <xf numFmtId="42" fontId="8" fillId="5" borderId="1" xfId="4" applyFont="1" applyFill="1" applyBorder="1" applyProtection="1">
      <protection locked="0"/>
    </xf>
    <xf numFmtId="165" fontId="5" fillId="5" borderId="9" xfId="2" applyNumberFormat="1" applyFont="1" applyFill="1" applyBorder="1" applyProtection="1">
      <protection locked="0"/>
    </xf>
    <xf numFmtId="41" fontId="5" fillId="0" borderId="11" xfId="4" applyNumberFormat="1" applyFont="1" applyBorder="1" applyProtection="1">
      <protection locked="0"/>
    </xf>
    <xf numFmtId="165" fontId="8" fillId="5" borderId="12" xfId="2" applyNumberFormat="1" applyFont="1" applyFill="1" applyBorder="1" applyProtection="1">
      <protection locked="0"/>
    </xf>
    <xf numFmtId="41" fontId="6" fillId="0" borderId="9" xfId="4" applyNumberFormat="1" applyFont="1" applyBorder="1"/>
    <xf numFmtId="41" fontId="6" fillId="0" borderId="11" xfId="4" applyNumberFormat="1" applyFont="1" applyBorder="1"/>
    <xf numFmtId="42" fontId="9" fillId="0" borderId="0" xfId="4" applyFont="1" applyAlignment="1">
      <alignment horizontal="right"/>
    </xf>
    <xf numFmtId="42" fontId="24" fillId="0" borderId="10" xfId="4" applyFont="1" applyBorder="1" applyAlignment="1">
      <alignment horizontal="center"/>
    </xf>
    <xf numFmtId="0" fontId="9" fillId="0" borderId="0" xfId="1" applyNumberFormat="1" applyFont="1" applyAlignment="1" applyProtection="1">
      <alignment horizontal="center"/>
      <protection locked="0"/>
    </xf>
    <xf numFmtId="42" fontId="9" fillId="0" borderId="33" xfId="4" applyFont="1" applyBorder="1" applyAlignment="1" applyProtection="1">
      <alignment horizontal="left"/>
      <protection locked="0"/>
    </xf>
    <xf numFmtId="41" fontId="9" fillId="7" borderId="33" xfId="4" applyNumberFormat="1" applyFont="1" applyFill="1" applyBorder="1" applyAlignment="1" applyProtection="1">
      <alignment horizontal="center"/>
      <protection locked="0"/>
    </xf>
    <xf numFmtId="41" fontId="2" fillId="7" borderId="33" xfId="4" applyNumberFormat="1" applyFill="1" applyBorder="1" applyProtection="1">
      <protection locked="0"/>
    </xf>
    <xf numFmtId="42" fontId="2" fillId="0" borderId="0" xfId="4" applyAlignment="1" applyProtection="1">
      <alignment horizontal="right"/>
      <protection locked="0"/>
    </xf>
    <xf numFmtId="42" fontId="19" fillId="0" borderId="0" xfId="4" applyFont="1" applyAlignment="1" applyProtection="1">
      <alignment horizontal="center"/>
      <protection locked="0"/>
    </xf>
    <xf numFmtId="0" fontId="10" fillId="0" borderId="34" xfId="1" applyNumberFormat="1" applyFont="1" applyBorder="1" applyAlignment="1" applyProtection="1">
      <alignment horizontal="center"/>
      <protection locked="0"/>
    </xf>
    <xf numFmtId="166" fontId="9" fillId="7" borderId="33" xfId="4" applyNumberFormat="1" applyFont="1" applyFill="1" applyBorder="1" applyAlignment="1" applyProtection="1">
      <alignment horizontal="center"/>
      <protection locked="0"/>
    </xf>
    <xf numFmtId="166" fontId="9" fillId="8" borderId="33" xfId="0" applyNumberFormat="1" applyFont="1" applyFill="1" applyBorder="1" applyAlignment="1" applyProtection="1">
      <alignment horizontal="center"/>
      <protection locked="0"/>
    </xf>
    <xf numFmtId="42" fontId="2" fillId="0" borderId="9" xfId="4" applyBorder="1" applyAlignment="1">
      <alignment horizontal="center"/>
    </xf>
    <xf numFmtId="164" fontId="5" fillId="0" borderId="13" xfId="3" applyNumberFormat="1" applyFont="1" applyBorder="1"/>
    <xf numFmtId="42" fontId="21" fillId="0" borderId="12" xfId="4" applyFont="1" applyBorder="1" applyAlignment="1" applyProtection="1">
      <alignment horizontal="center"/>
      <protection locked="0"/>
    </xf>
    <xf numFmtId="165" fontId="5" fillId="0" borderId="13" xfId="2" applyNumberFormat="1" applyFont="1" applyBorder="1"/>
    <xf numFmtId="41" fontId="9" fillId="0" borderId="33" xfId="4" applyNumberFormat="1" applyFont="1" applyBorder="1" applyAlignment="1" applyProtection="1">
      <alignment horizontal="center"/>
      <protection locked="0"/>
    </xf>
    <xf numFmtId="42" fontId="10" fillId="6" borderId="0" xfId="4" applyFont="1" applyFill="1" applyAlignment="1" applyProtection="1">
      <alignment horizontal="center"/>
      <protection locked="0"/>
    </xf>
    <xf numFmtId="41" fontId="5" fillId="5" borderId="12" xfId="4" applyNumberFormat="1" applyFont="1" applyFill="1" applyBorder="1" applyProtection="1">
      <protection locked="0"/>
    </xf>
    <xf numFmtId="165" fontId="9" fillId="7" borderId="33" xfId="2" applyNumberFormat="1" applyFont="1" applyFill="1" applyBorder="1" applyAlignment="1" applyProtection="1">
      <alignment horizontal="center"/>
      <protection locked="0"/>
    </xf>
    <xf numFmtId="165" fontId="2" fillId="7" borderId="33" xfId="2" applyNumberFormat="1" applyFont="1" applyFill="1" applyBorder="1" applyProtection="1">
      <protection locked="0"/>
    </xf>
    <xf numFmtId="164" fontId="9" fillId="0" borderId="33" xfId="3" applyNumberFormat="1" applyFont="1" applyFill="1" applyBorder="1" applyAlignment="1" applyProtection="1">
      <alignment horizontal="center"/>
      <protection locked="0"/>
    </xf>
    <xf numFmtId="2" fontId="9" fillId="0" borderId="33" xfId="1" applyNumberFormat="1" applyFont="1" applyFill="1" applyBorder="1" applyAlignment="1" applyProtection="1">
      <alignment horizontal="center"/>
      <protection locked="0"/>
    </xf>
    <xf numFmtId="44" fontId="9" fillId="0" borderId="33" xfId="2" applyFont="1" applyFill="1" applyBorder="1" applyAlignment="1" applyProtection="1">
      <alignment horizontal="center"/>
      <protection locked="0"/>
    </xf>
    <xf numFmtId="42" fontId="27" fillId="2" borderId="0" xfId="4" applyFont="1" applyFill="1" applyProtection="1">
      <protection locked="0"/>
    </xf>
    <xf numFmtId="42" fontId="10" fillId="2" borderId="0" xfId="4" applyFont="1" applyFill="1" applyProtection="1">
      <protection locked="0"/>
    </xf>
    <xf numFmtId="42" fontId="2" fillId="2" borderId="0" xfId="4" applyFill="1" applyProtection="1">
      <protection locked="0"/>
    </xf>
    <xf numFmtId="42" fontId="22" fillId="5" borderId="0" xfId="4" applyFont="1" applyFill="1" applyAlignment="1" applyProtection="1">
      <alignment horizontal="center"/>
      <protection locked="0"/>
    </xf>
    <xf numFmtId="42" fontId="22" fillId="5" borderId="0" xfId="4" quotePrefix="1" applyFont="1" applyFill="1" applyAlignment="1" applyProtection="1">
      <alignment horizontal="center"/>
      <protection locked="0"/>
    </xf>
    <xf numFmtId="42" fontId="16" fillId="6" borderId="0" xfId="4" applyFont="1" applyFill="1" applyAlignment="1" applyProtection="1">
      <alignment horizontal="left"/>
      <protection locked="0"/>
    </xf>
    <xf numFmtId="42" fontId="20" fillId="6" borderId="3" xfId="4" applyFont="1" applyFill="1" applyBorder="1" applyAlignment="1" applyProtection="1">
      <alignment horizontal="center"/>
      <protection locked="0"/>
    </xf>
    <xf numFmtId="42" fontId="20" fillId="6" borderId="4" xfId="4" applyFont="1" applyFill="1" applyBorder="1" applyAlignment="1" applyProtection="1">
      <alignment horizontal="center"/>
      <protection locked="0"/>
    </xf>
    <xf numFmtId="42" fontId="20" fillId="6" borderId="5" xfId="4" applyFont="1" applyFill="1" applyBorder="1" applyAlignment="1" applyProtection="1">
      <alignment horizontal="center"/>
      <protection locked="0"/>
    </xf>
    <xf numFmtId="42" fontId="25" fillId="6" borderId="0" xfId="4" applyFont="1" applyFill="1" applyAlignment="1" applyProtection="1">
      <alignment horizontal="center" wrapText="1"/>
      <protection locked="0"/>
    </xf>
    <xf numFmtId="42" fontId="16" fillId="6" borderId="0" xfId="4" applyFont="1" applyFill="1" applyAlignment="1">
      <alignment horizontal="left"/>
    </xf>
    <xf numFmtId="42" fontId="12" fillId="0" borderId="26" xfId="4" applyFont="1" applyBorder="1" applyAlignment="1" applyProtection="1">
      <alignment horizontal="center"/>
      <protection locked="0"/>
    </xf>
    <xf numFmtId="42" fontId="12" fillId="0" borderId="0" xfId="4" applyFont="1" applyAlignment="1" applyProtection="1">
      <alignment horizontal="center"/>
      <protection locked="0"/>
    </xf>
    <xf numFmtId="42" fontId="15" fillId="6" borderId="3" xfId="4" applyFont="1" applyFill="1" applyBorder="1" applyAlignment="1">
      <alignment horizontal="center"/>
    </xf>
    <xf numFmtId="42" fontId="15" fillId="6" borderId="4" xfId="4" applyFont="1" applyFill="1" applyBorder="1" applyAlignment="1">
      <alignment horizontal="center"/>
    </xf>
    <xf numFmtId="42" fontId="15" fillId="6" borderId="5" xfId="4" applyFont="1" applyFill="1" applyBorder="1" applyAlignment="1">
      <alignment horizontal="center"/>
    </xf>
    <xf numFmtId="42" fontId="26" fillId="6" borderId="0" xfId="4" applyFont="1" applyFill="1" applyAlignment="1" applyProtection="1">
      <alignment horizontal="center" wrapText="1"/>
      <protection locked="0"/>
    </xf>
  </cellXfs>
  <cellStyles count="5">
    <cellStyle name="Comma" xfId="1" builtinId="3"/>
    <cellStyle name="Currency" xfId="2" builtinId="4"/>
    <cellStyle name="Normal" xfId="0" builtinId="0"/>
    <cellStyle name="Normal_Vadcloud" xfId="4" xr:uid="{C37E48A5-A75B-4EB2-86B4-E5C5DCC737D7}"/>
    <cellStyle name="Percent" xfId="3" builtinId="5"/>
  </cellStyles>
  <dxfs count="65">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a:t>%</a:t>
            </a:r>
            <a:r>
              <a:rPr lang="en-US" sz="2000" baseline="0"/>
              <a:t> of Units </a:t>
            </a:r>
            <a:r>
              <a:rPr lang="en-US" sz="2000"/>
              <a:t>on "Active" Contract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'KPI - Rentals'!$T$27</c:f>
              <c:strCache>
                <c:ptCount val="1"/>
                <c:pt idx="0">
                  <c:v>2023</c:v>
                </c:pt>
              </c:strCache>
            </c:strRef>
          </c:tx>
          <c:spPr>
            <a:ln w="28575" cap="rnd">
              <a:solidFill>
                <a:schemeClr val="accent1"/>
              </a:solidFill>
              <a:round/>
            </a:ln>
            <a:effectLst/>
          </c:spPr>
          <c:marker>
            <c:symbol val="none"/>
          </c:marker>
          <c:cat>
            <c:strRef>
              <c:f>'KPI - Rentals'!$S$28:$S$39</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Rentals'!$T$28:$T$39</c:f>
              <c:numCache>
                <c:formatCode>0.0%</c:formatCode>
                <c:ptCount val="12"/>
                <c:pt idx="0">
                  <c:v>0.86799999999999999</c:v>
                </c:pt>
                <c:pt idx="1">
                  <c:v>0.86746987951807231</c:v>
                </c:pt>
                <c:pt idx="2">
                  <c:v>0.87804878048780488</c:v>
                </c:pt>
                <c:pt idx="3">
                  <c:v>0.73793103448275865</c:v>
                </c:pt>
                <c:pt idx="4">
                  <c:v>0.67500000000000004</c:v>
                </c:pt>
                <c:pt idx="5">
                  <c:v>0.63157894736842102</c:v>
                </c:pt>
                <c:pt idx="6">
                  <c:v>0.57692307692307687</c:v>
                </c:pt>
                <c:pt idx="7">
                  <c:v>0.70967741935483875</c:v>
                </c:pt>
                <c:pt idx="8">
                  <c:v>0.9107142857142857</c:v>
                </c:pt>
                <c:pt idx="9">
                  <c:v>0.91756272401433692</c:v>
                </c:pt>
                <c:pt idx="10">
                  <c:v>0.91039426523297495</c:v>
                </c:pt>
                <c:pt idx="11">
                  <c:v>0.8315412186379928</c:v>
                </c:pt>
              </c:numCache>
            </c:numRef>
          </c:val>
          <c:smooth val="0"/>
          <c:extLst>
            <c:ext xmlns:c16="http://schemas.microsoft.com/office/drawing/2014/chart" uri="{C3380CC4-5D6E-409C-BE32-E72D297353CC}">
              <c16:uniqueId val="{00000000-7860-9440-A69F-83FE582D5A88}"/>
            </c:ext>
          </c:extLst>
        </c:ser>
        <c:ser>
          <c:idx val="1"/>
          <c:order val="1"/>
          <c:tx>
            <c:strRef>
              <c:f>'KPI - Rentals'!$U$27</c:f>
              <c:strCache>
                <c:ptCount val="1"/>
                <c:pt idx="0">
                  <c:v>2024</c:v>
                </c:pt>
              </c:strCache>
            </c:strRef>
          </c:tx>
          <c:spPr>
            <a:ln w="28575" cap="rnd">
              <a:solidFill>
                <a:schemeClr val="accent2"/>
              </a:solidFill>
              <a:round/>
            </a:ln>
            <a:effectLst/>
          </c:spPr>
          <c:marker>
            <c:symbol val="none"/>
          </c:marker>
          <c:cat>
            <c:strRef>
              <c:f>'KPI - Rentals'!$S$28:$S$39</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Rentals'!$U$28:$U$39</c:f>
              <c:numCache>
                <c:formatCode>0.0%</c:formatCode>
                <c:ptCount val="12"/>
                <c:pt idx="0">
                  <c:v>0.8309352517985612</c:v>
                </c:pt>
                <c:pt idx="1">
                  <c:v>0.85383502170767001</c:v>
                </c:pt>
                <c:pt idx="2">
                  <c:v>0.86545454545454548</c:v>
                </c:pt>
                <c:pt idx="3">
                  <c:v>0.89015151515151514</c:v>
                </c:pt>
                <c:pt idx="4">
                  <c:v>0.75378787878787878</c:v>
                </c:pt>
                <c:pt idx="5">
                  <c:v>0.66549295774647887</c:v>
                </c:pt>
                <c:pt idx="6">
                  <c:v>0.54385964912280704</c:v>
                </c:pt>
                <c:pt idx="7">
                  <c:v>0.68047337278106512</c:v>
                </c:pt>
                <c:pt idx="8">
                  <c:v>0.88012618296529965</c:v>
                </c:pt>
                <c:pt idx="9">
                  <c:v>0.88064516129032255</c:v>
                </c:pt>
                <c:pt idx="10">
                  <c:v>0.90142671854734113</c:v>
                </c:pt>
                <c:pt idx="11">
                  <c:v>0.81752779594506209</c:v>
                </c:pt>
              </c:numCache>
            </c:numRef>
          </c:val>
          <c:smooth val="0"/>
          <c:extLst>
            <c:ext xmlns:c16="http://schemas.microsoft.com/office/drawing/2014/chart" uri="{C3380CC4-5D6E-409C-BE32-E72D297353CC}">
              <c16:uniqueId val="{00000001-7860-9440-A69F-83FE582D5A88}"/>
            </c:ext>
          </c:extLst>
        </c:ser>
        <c:ser>
          <c:idx val="2"/>
          <c:order val="2"/>
          <c:tx>
            <c:strRef>
              <c:f>'KPI - Rentals'!$V$27</c:f>
              <c:strCache>
                <c:ptCount val="1"/>
                <c:pt idx="0">
                  <c:v>2025</c:v>
                </c:pt>
              </c:strCache>
            </c:strRef>
          </c:tx>
          <c:spPr>
            <a:ln w="28575" cap="rnd">
              <a:solidFill>
                <a:schemeClr val="accent3"/>
              </a:solidFill>
              <a:round/>
            </a:ln>
            <a:effectLst/>
          </c:spPr>
          <c:marker>
            <c:symbol val="none"/>
          </c:marker>
          <c:cat>
            <c:strRef>
              <c:f>'KPI - Rentals'!$S$28:$S$39</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Rentals'!$V$28:$V$39</c:f>
              <c:numCache>
                <c:formatCode>0.0%</c:formatCode>
                <c:ptCount val="12"/>
                <c:pt idx="0">
                  <c:v>0.81311475409836065</c:v>
                </c:pt>
                <c:pt idx="1">
                  <c:v>0.77460317460317463</c:v>
                </c:pt>
                <c:pt idx="2">
                  <c:v>0.819935691318328</c:v>
                </c:pt>
                <c:pt idx="3">
                  <c:v>0.68571428571428572</c:v>
                </c:pt>
                <c:pt idx="4">
                  <c:v>0.67335243553008595</c:v>
                </c:pt>
                <c:pt idx="5">
                  <c:v>0.6502890173410405</c:v>
                </c:pt>
                <c:pt idx="6">
                  <c:v>0.63188405797101455</c:v>
                </c:pt>
                <c:pt idx="7">
                  <c:v>0.77083333333333337</c:v>
                </c:pt>
                <c:pt idx="8">
                  <c:v>0.8814589665653495</c:v>
                </c:pt>
                <c:pt idx="9">
                  <c:v>0.9285714285714286</c:v>
                </c:pt>
                <c:pt idx="10">
                  <c:v>0.921875</c:v>
                </c:pt>
                <c:pt idx="11">
                  <c:v>0.79670329670329665</c:v>
                </c:pt>
              </c:numCache>
            </c:numRef>
          </c:val>
          <c:smooth val="0"/>
          <c:extLst>
            <c:ext xmlns:c16="http://schemas.microsoft.com/office/drawing/2014/chart" uri="{C3380CC4-5D6E-409C-BE32-E72D297353CC}">
              <c16:uniqueId val="{00000002-7860-9440-A69F-83FE582D5A88}"/>
            </c:ext>
          </c:extLst>
        </c:ser>
        <c:ser>
          <c:idx val="3"/>
          <c:order val="3"/>
          <c:tx>
            <c:strRef>
              <c:f>'KPI - Rentals'!$W$27</c:f>
              <c:strCache>
                <c:ptCount val="1"/>
                <c:pt idx="0">
                  <c:v>2026</c:v>
                </c:pt>
              </c:strCache>
            </c:strRef>
          </c:tx>
          <c:spPr>
            <a:ln w="28575" cap="rnd">
              <a:solidFill>
                <a:schemeClr val="accent4"/>
              </a:solidFill>
              <a:round/>
            </a:ln>
            <a:effectLst/>
          </c:spPr>
          <c:marker>
            <c:symbol val="none"/>
          </c:marker>
          <c:cat>
            <c:strRef>
              <c:f>'KPI - Rentals'!$S$28:$S$39</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Rentals'!$W$28:$W$39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7860-9440-A69F-83FE582D5A88}"/>
            </c:ext>
          </c:extLst>
        </c:ser>
        <c:dLbls>
          <c:showLegendKey val="0"/>
          <c:showVal val="0"/>
          <c:showCatName val="0"/>
          <c:showSerName val="0"/>
          <c:showPercent val="0"/>
          <c:showBubbleSize val="0"/>
        </c:dLbls>
        <c:smooth val="0"/>
        <c:axId val="1550151936"/>
        <c:axId val="1550149248"/>
      </c:lineChart>
      <c:catAx>
        <c:axId val="155015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550149248"/>
        <c:crosses val="autoZero"/>
        <c:auto val="1"/>
        <c:lblAlgn val="ctr"/>
        <c:lblOffset val="100"/>
        <c:noMultiLvlLbl val="0"/>
      </c:catAx>
      <c:valAx>
        <c:axId val="1550149248"/>
        <c:scaling>
          <c:orientation val="minMax"/>
          <c:min val="0.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550151936"/>
        <c:crosses val="autoZero"/>
        <c:crossBetween val="between"/>
        <c:min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Contract Delinquencies - over 30 days</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'KPI - Rentals'!$T$43</c:f>
              <c:strCache>
                <c:ptCount val="1"/>
                <c:pt idx="0">
                  <c:v>2023</c:v>
                </c:pt>
              </c:strCache>
            </c:strRef>
          </c:tx>
          <c:spPr>
            <a:solidFill>
              <a:schemeClr val="accent1"/>
            </a:solidFill>
            <a:ln>
              <a:noFill/>
            </a:ln>
            <a:effectLst/>
          </c:spPr>
          <c:invertIfNegative val="0"/>
          <c:cat>
            <c:strRef>
              <c:f>'KPI - Rentals'!$S$44:$S$55</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Rentals'!$T$44:$T$55</c:f>
              <c:numCache>
                <c:formatCode>0.0%</c:formatCode>
                <c:ptCount val="12"/>
                <c:pt idx="0">
                  <c:v>4.6082949308755762E-2</c:v>
                </c:pt>
                <c:pt idx="1">
                  <c:v>4.6296296296296294E-2</c:v>
                </c:pt>
                <c:pt idx="2">
                  <c:v>4.6296296296296294E-2</c:v>
                </c:pt>
                <c:pt idx="3">
                  <c:v>4.6728971962616821E-2</c:v>
                </c:pt>
                <c:pt idx="4">
                  <c:v>5.2910052910052907E-2</c:v>
                </c:pt>
                <c:pt idx="5">
                  <c:v>5.5555555555555552E-2</c:v>
                </c:pt>
                <c:pt idx="6">
                  <c:v>5.5555555555555552E-2</c:v>
                </c:pt>
                <c:pt idx="7">
                  <c:v>4.5454545454545456E-2</c:v>
                </c:pt>
                <c:pt idx="8">
                  <c:v>3.9215686274509803E-2</c:v>
                </c:pt>
                <c:pt idx="9">
                  <c:v>3.90625E-2</c:v>
                </c:pt>
                <c:pt idx="10">
                  <c:v>3.937007874015748E-2</c:v>
                </c:pt>
                <c:pt idx="11">
                  <c:v>4.3103448275862072E-2</c:v>
                </c:pt>
              </c:numCache>
            </c:numRef>
          </c:val>
          <c:extLst>
            <c:ext xmlns:c16="http://schemas.microsoft.com/office/drawing/2014/chart" uri="{C3380CC4-5D6E-409C-BE32-E72D297353CC}">
              <c16:uniqueId val="{00000000-DC12-C446-A692-76D1754B2C0F}"/>
            </c:ext>
          </c:extLst>
        </c:ser>
        <c:ser>
          <c:idx val="1"/>
          <c:order val="1"/>
          <c:tx>
            <c:strRef>
              <c:f>'KPI - Rentals'!$U$43</c:f>
              <c:strCache>
                <c:ptCount val="1"/>
                <c:pt idx="0">
                  <c:v>2024</c:v>
                </c:pt>
              </c:strCache>
            </c:strRef>
          </c:tx>
          <c:spPr>
            <a:solidFill>
              <a:schemeClr val="accent2"/>
            </a:solidFill>
            <a:ln>
              <a:noFill/>
            </a:ln>
            <a:effectLst/>
          </c:spPr>
          <c:invertIfNegative val="0"/>
          <c:cat>
            <c:strRef>
              <c:f>'KPI - Rentals'!$S$44:$S$55</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Rentals'!$U$44:$U$55</c:f>
              <c:numCache>
                <c:formatCode>0.0%</c:formatCode>
                <c:ptCount val="12"/>
                <c:pt idx="0">
                  <c:v>4.3290043290043288E-2</c:v>
                </c:pt>
                <c:pt idx="1">
                  <c:v>4.2372881355932202E-2</c:v>
                </c:pt>
                <c:pt idx="2">
                  <c:v>4.2016806722689079E-2</c:v>
                </c:pt>
                <c:pt idx="3">
                  <c:v>4.2553191489361701E-2</c:v>
                </c:pt>
                <c:pt idx="4">
                  <c:v>9.0452261306532666E-2</c:v>
                </c:pt>
                <c:pt idx="5">
                  <c:v>0.1164021164021164</c:v>
                </c:pt>
                <c:pt idx="6">
                  <c:v>0.12903225806451613</c:v>
                </c:pt>
                <c:pt idx="7">
                  <c:v>4.3478260869565216E-2</c:v>
                </c:pt>
                <c:pt idx="8">
                  <c:v>3.5842293906810034E-2</c:v>
                </c:pt>
                <c:pt idx="9">
                  <c:v>3.6630036630036632E-2</c:v>
                </c:pt>
                <c:pt idx="10">
                  <c:v>3.5971223021582732E-2</c:v>
                </c:pt>
                <c:pt idx="11">
                  <c:v>0.04</c:v>
                </c:pt>
              </c:numCache>
            </c:numRef>
          </c:val>
          <c:extLst>
            <c:ext xmlns:c16="http://schemas.microsoft.com/office/drawing/2014/chart" uri="{C3380CC4-5D6E-409C-BE32-E72D297353CC}">
              <c16:uniqueId val="{00000001-DC12-C446-A692-76D1754B2C0F}"/>
            </c:ext>
          </c:extLst>
        </c:ser>
        <c:ser>
          <c:idx val="2"/>
          <c:order val="2"/>
          <c:tx>
            <c:strRef>
              <c:f>'KPI - Rentals'!$V$43</c:f>
              <c:strCache>
                <c:ptCount val="1"/>
                <c:pt idx="0">
                  <c:v>2025</c:v>
                </c:pt>
              </c:strCache>
            </c:strRef>
          </c:tx>
          <c:spPr>
            <a:solidFill>
              <a:schemeClr val="accent3"/>
            </a:solidFill>
            <a:ln>
              <a:noFill/>
            </a:ln>
            <a:effectLst/>
          </c:spPr>
          <c:invertIfNegative val="0"/>
          <c:cat>
            <c:strRef>
              <c:f>'KPI - Rentals'!$S$44:$S$55</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Rentals'!$V$44:$V$55</c:f>
              <c:numCache>
                <c:formatCode>0.0%</c:formatCode>
                <c:ptCount val="12"/>
                <c:pt idx="0">
                  <c:v>4.0322580645161289E-2</c:v>
                </c:pt>
                <c:pt idx="1">
                  <c:v>4.0983606557377046E-2</c:v>
                </c:pt>
                <c:pt idx="2">
                  <c:v>3.9215686274509803E-2</c:v>
                </c:pt>
                <c:pt idx="3">
                  <c:v>4.1666666666666664E-2</c:v>
                </c:pt>
                <c:pt idx="4">
                  <c:v>4.2553191489361701E-2</c:v>
                </c:pt>
                <c:pt idx="5">
                  <c:v>4.4444444444444446E-2</c:v>
                </c:pt>
                <c:pt idx="6">
                  <c:v>4.5871559633027525E-2</c:v>
                </c:pt>
                <c:pt idx="7">
                  <c:v>3.8610038610038609E-2</c:v>
                </c:pt>
                <c:pt idx="8">
                  <c:v>3.4482758620689655E-2</c:v>
                </c:pt>
                <c:pt idx="9">
                  <c:v>3.3444816053511704E-2</c:v>
                </c:pt>
                <c:pt idx="10">
                  <c:v>3.3898305084745763E-2</c:v>
                </c:pt>
                <c:pt idx="11">
                  <c:v>3.4482758620689655E-2</c:v>
                </c:pt>
              </c:numCache>
            </c:numRef>
          </c:val>
          <c:extLst>
            <c:ext xmlns:c16="http://schemas.microsoft.com/office/drawing/2014/chart" uri="{C3380CC4-5D6E-409C-BE32-E72D297353CC}">
              <c16:uniqueId val="{00000002-DC12-C446-A692-76D1754B2C0F}"/>
            </c:ext>
          </c:extLst>
        </c:ser>
        <c:ser>
          <c:idx val="3"/>
          <c:order val="3"/>
          <c:tx>
            <c:strRef>
              <c:f>'KPI - Rentals'!$W$43</c:f>
              <c:strCache>
                <c:ptCount val="1"/>
                <c:pt idx="0">
                  <c:v>2026</c:v>
                </c:pt>
              </c:strCache>
            </c:strRef>
          </c:tx>
          <c:spPr>
            <a:solidFill>
              <a:schemeClr val="accent4"/>
            </a:solidFill>
            <a:ln>
              <a:noFill/>
            </a:ln>
            <a:effectLst/>
          </c:spPr>
          <c:invertIfNegative val="0"/>
          <c:cat>
            <c:strRef>
              <c:f>'KPI - Rentals'!$S$44:$S$55</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Rentals'!$W$44:$W$55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DC12-C446-A692-76D1754B2C0F}"/>
            </c:ext>
          </c:extLst>
        </c:ser>
        <c:dLbls>
          <c:showLegendKey val="0"/>
          <c:showVal val="0"/>
          <c:showCatName val="0"/>
          <c:showSerName val="0"/>
          <c:showPercent val="0"/>
          <c:showBubbleSize val="0"/>
        </c:dLbls>
        <c:gapWidth val="219"/>
        <c:overlap val="-27"/>
        <c:axId val="1641211072"/>
        <c:axId val="1556483136"/>
      </c:barChart>
      <c:catAx>
        <c:axId val="164121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556483136"/>
        <c:crosses val="autoZero"/>
        <c:auto val="1"/>
        <c:lblAlgn val="ctr"/>
        <c:lblOffset val="100"/>
        <c:noMultiLvlLbl val="0"/>
      </c:catAx>
      <c:valAx>
        <c:axId val="15564831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64121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Average Repair</a:t>
            </a:r>
            <a:r>
              <a:rPr lang="en-US" sz="1800" baseline="0"/>
              <a:t> - Paying Units</a:t>
            </a:r>
            <a:endParaRPr lang="en-US"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'KPI - Repairs'!$S$43</c:f>
              <c:strCache>
                <c:ptCount val="1"/>
                <c:pt idx="0">
                  <c:v>2023</c:v>
                </c:pt>
              </c:strCache>
            </c:strRef>
          </c:tx>
          <c:spPr>
            <a:solidFill>
              <a:schemeClr val="accent1"/>
            </a:solidFill>
            <a:ln>
              <a:noFill/>
            </a:ln>
            <a:effectLst/>
          </c:spPr>
          <c:invertIfNegative val="0"/>
          <c:cat>
            <c:strRef>
              <c:f>'KPI - Repairs'!$R$44:$R$55</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Repairs'!$S$44:$S$55</c:f>
              <c:numCache>
                <c:formatCode>_("$"* #,##0.00_);_("$"* \(#,##0.00\);_("$"* "-"??_);_(@_)</c:formatCode>
                <c:ptCount val="12"/>
                <c:pt idx="0">
                  <c:v>59.25925925925926</c:v>
                </c:pt>
                <c:pt idx="1">
                  <c:v>68</c:v>
                </c:pt>
                <c:pt idx="2">
                  <c:v>55.555555555555557</c:v>
                </c:pt>
                <c:pt idx="3">
                  <c:v>48.148148148148145</c:v>
                </c:pt>
                <c:pt idx="4">
                  <c:v>142.85714285714286</c:v>
                </c:pt>
                <c:pt idx="5">
                  <c:v>225</c:v>
                </c:pt>
                <c:pt idx="6">
                  <c:v>250</c:v>
                </c:pt>
                <c:pt idx="7">
                  <c:v>228.57142857142858</c:v>
                </c:pt>
                <c:pt idx="8">
                  <c:v>62.962962962962962</c:v>
                </c:pt>
                <c:pt idx="9">
                  <c:v>64</c:v>
                </c:pt>
                <c:pt idx="10">
                  <c:v>78.260869565217391</c:v>
                </c:pt>
                <c:pt idx="11">
                  <c:v>76.19047619047619</c:v>
                </c:pt>
              </c:numCache>
            </c:numRef>
          </c:val>
          <c:extLst>
            <c:ext xmlns:c16="http://schemas.microsoft.com/office/drawing/2014/chart" uri="{C3380CC4-5D6E-409C-BE32-E72D297353CC}">
              <c16:uniqueId val="{00000000-8F69-AB40-BB83-EC88AB3A3C9F}"/>
            </c:ext>
          </c:extLst>
        </c:ser>
        <c:ser>
          <c:idx val="1"/>
          <c:order val="1"/>
          <c:tx>
            <c:strRef>
              <c:f>'KPI - Repairs'!$T$43</c:f>
              <c:strCache>
                <c:ptCount val="1"/>
                <c:pt idx="0">
                  <c:v>2024</c:v>
                </c:pt>
              </c:strCache>
            </c:strRef>
          </c:tx>
          <c:spPr>
            <a:solidFill>
              <a:schemeClr val="accent2"/>
            </a:solidFill>
            <a:ln>
              <a:noFill/>
            </a:ln>
            <a:effectLst/>
          </c:spPr>
          <c:invertIfNegative val="0"/>
          <c:cat>
            <c:strRef>
              <c:f>'KPI - Repairs'!$R$44:$R$55</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Repairs'!$T$44:$T$55</c:f>
              <c:numCache>
                <c:formatCode>_("$"* #,##0.00_);_("$"* \(#,##0.00\);_("$"* "-"??_);_(@_)</c:formatCode>
                <c:ptCount val="12"/>
                <c:pt idx="0">
                  <c:v>83.333333333333329</c:v>
                </c:pt>
                <c:pt idx="1">
                  <c:v>88.888888888888886</c:v>
                </c:pt>
                <c:pt idx="2">
                  <c:v>96.551724137931032</c:v>
                </c:pt>
                <c:pt idx="3">
                  <c:v>83.333333333333329</c:v>
                </c:pt>
                <c:pt idx="4">
                  <c:v>114.28571428571429</c:v>
                </c:pt>
                <c:pt idx="5">
                  <c:v>216.21621621621622</c:v>
                </c:pt>
                <c:pt idx="6">
                  <c:v>214.28571428571428</c:v>
                </c:pt>
                <c:pt idx="7">
                  <c:v>212.12121212121212</c:v>
                </c:pt>
                <c:pt idx="8">
                  <c:v>80</c:v>
                </c:pt>
                <c:pt idx="9">
                  <c:v>78.260869565217391</c:v>
                </c:pt>
                <c:pt idx="10">
                  <c:v>100</c:v>
                </c:pt>
                <c:pt idx="11">
                  <c:v>86.956521739130437</c:v>
                </c:pt>
              </c:numCache>
            </c:numRef>
          </c:val>
          <c:extLst>
            <c:ext xmlns:c16="http://schemas.microsoft.com/office/drawing/2014/chart" uri="{C3380CC4-5D6E-409C-BE32-E72D297353CC}">
              <c16:uniqueId val="{00000001-8F69-AB40-BB83-EC88AB3A3C9F}"/>
            </c:ext>
          </c:extLst>
        </c:ser>
        <c:ser>
          <c:idx val="2"/>
          <c:order val="2"/>
          <c:tx>
            <c:strRef>
              <c:f>'KPI - Repairs'!$U$43</c:f>
              <c:strCache>
                <c:ptCount val="1"/>
                <c:pt idx="0">
                  <c:v>2025</c:v>
                </c:pt>
              </c:strCache>
            </c:strRef>
          </c:tx>
          <c:spPr>
            <a:solidFill>
              <a:schemeClr val="accent3"/>
            </a:solidFill>
            <a:ln>
              <a:noFill/>
            </a:ln>
            <a:effectLst/>
          </c:spPr>
          <c:invertIfNegative val="0"/>
          <c:cat>
            <c:strRef>
              <c:f>'KPI - Repairs'!$R$44:$R$55</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Repairs'!$U$44:$U$55</c:f>
              <c:numCache>
                <c:formatCode>_("$"* #,##0.00_);_("$"* \(#,##0.00\);_("$"* "-"??_);_(@_)</c:formatCode>
                <c:ptCount val="12"/>
                <c:pt idx="0">
                  <c:v>94.285714285714292</c:v>
                </c:pt>
                <c:pt idx="1">
                  <c:v>106.06060606060606</c:v>
                </c:pt>
                <c:pt idx="2">
                  <c:v>110.34482758620689</c:v>
                </c:pt>
                <c:pt idx="3">
                  <c:v>88.888888888888886</c:v>
                </c:pt>
                <c:pt idx="4">
                  <c:v>150</c:v>
                </c:pt>
                <c:pt idx="5">
                  <c:v>225.80645161290323</c:v>
                </c:pt>
                <c:pt idx="6">
                  <c:v>237.5</c:v>
                </c:pt>
                <c:pt idx="7">
                  <c:v>216.66666666666666</c:v>
                </c:pt>
                <c:pt idx="8">
                  <c:v>103.70370370370371</c:v>
                </c:pt>
                <c:pt idx="9">
                  <c:v>112.5</c:v>
                </c:pt>
                <c:pt idx="10">
                  <c:v>104</c:v>
                </c:pt>
                <c:pt idx="11">
                  <c:v>95.238095238095241</c:v>
                </c:pt>
              </c:numCache>
            </c:numRef>
          </c:val>
          <c:extLst>
            <c:ext xmlns:c16="http://schemas.microsoft.com/office/drawing/2014/chart" uri="{C3380CC4-5D6E-409C-BE32-E72D297353CC}">
              <c16:uniqueId val="{00000002-8F69-AB40-BB83-EC88AB3A3C9F}"/>
            </c:ext>
          </c:extLst>
        </c:ser>
        <c:ser>
          <c:idx val="3"/>
          <c:order val="3"/>
          <c:tx>
            <c:strRef>
              <c:f>'KPI - Repairs'!$V$43</c:f>
              <c:strCache>
                <c:ptCount val="1"/>
                <c:pt idx="0">
                  <c:v>2026</c:v>
                </c:pt>
              </c:strCache>
            </c:strRef>
          </c:tx>
          <c:spPr>
            <a:solidFill>
              <a:schemeClr val="accent4"/>
            </a:solidFill>
            <a:ln>
              <a:noFill/>
            </a:ln>
            <a:effectLst/>
          </c:spPr>
          <c:invertIfNegative val="0"/>
          <c:cat>
            <c:strRef>
              <c:f>'KPI - Repairs'!$R$44:$R$55</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Repairs'!$V$44:$V$55</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8F69-AB40-BB83-EC88AB3A3C9F}"/>
            </c:ext>
          </c:extLst>
        </c:ser>
        <c:dLbls>
          <c:showLegendKey val="0"/>
          <c:showVal val="0"/>
          <c:showCatName val="0"/>
          <c:showSerName val="0"/>
          <c:showPercent val="0"/>
          <c:showBubbleSize val="0"/>
        </c:dLbls>
        <c:gapWidth val="219"/>
        <c:overlap val="-27"/>
        <c:axId val="1641211072"/>
        <c:axId val="1556483136"/>
      </c:barChart>
      <c:catAx>
        <c:axId val="164121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556483136"/>
        <c:crosses val="autoZero"/>
        <c:auto val="1"/>
        <c:lblAlgn val="ctr"/>
        <c:lblOffset val="100"/>
        <c:noMultiLvlLbl val="0"/>
      </c:catAx>
      <c:valAx>
        <c:axId val="155648313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64121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Total Repair</a:t>
            </a:r>
            <a:r>
              <a:rPr lang="en-US" sz="2000" baseline="0"/>
              <a:t> Units</a:t>
            </a:r>
            <a:endParaRPr lang="en-US" sz="2000"/>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'KPI - Repairs'!$Z$11</c:f>
              <c:strCache>
                <c:ptCount val="1"/>
                <c:pt idx="0">
                  <c:v>2023</c:v>
                </c:pt>
              </c:strCache>
            </c:strRef>
          </c:tx>
          <c:spPr>
            <a:ln w="28575" cap="rnd">
              <a:solidFill>
                <a:schemeClr val="accent1"/>
              </a:solidFill>
              <a:round/>
            </a:ln>
            <a:effectLst/>
          </c:spPr>
          <c:marker>
            <c:symbol val="none"/>
          </c:marker>
          <c:cat>
            <c:strRef>
              <c:f>'KPI - Repairs'!$Y$12:$Y$23</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Repairs'!$Z$12:$Z$23</c:f>
              <c:numCache>
                <c:formatCode>_(* #,##0_);_(* \(#,##0\);_(* "-"_);_(@_)</c:formatCode>
                <c:ptCount val="12"/>
                <c:pt idx="0">
                  <c:v>165</c:v>
                </c:pt>
                <c:pt idx="1">
                  <c:v>155</c:v>
                </c:pt>
                <c:pt idx="2">
                  <c:v>155</c:v>
                </c:pt>
                <c:pt idx="3">
                  <c:v>155</c:v>
                </c:pt>
                <c:pt idx="4">
                  <c:v>255</c:v>
                </c:pt>
                <c:pt idx="5">
                  <c:v>300</c:v>
                </c:pt>
                <c:pt idx="6">
                  <c:v>300</c:v>
                </c:pt>
                <c:pt idx="7">
                  <c:v>300</c:v>
                </c:pt>
                <c:pt idx="8">
                  <c:v>155</c:v>
                </c:pt>
                <c:pt idx="9">
                  <c:v>145</c:v>
                </c:pt>
                <c:pt idx="10">
                  <c:v>145</c:v>
                </c:pt>
                <c:pt idx="11">
                  <c:v>135</c:v>
                </c:pt>
              </c:numCache>
            </c:numRef>
          </c:val>
          <c:smooth val="0"/>
          <c:extLst>
            <c:ext xmlns:c16="http://schemas.microsoft.com/office/drawing/2014/chart" uri="{C3380CC4-5D6E-409C-BE32-E72D297353CC}">
              <c16:uniqueId val="{00000000-5388-B743-98F5-3F91A0154EE2}"/>
            </c:ext>
          </c:extLst>
        </c:ser>
        <c:ser>
          <c:idx val="1"/>
          <c:order val="1"/>
          <c:tx>
            <c:strRef>
              <c:f>'KPI - Repairs'!$AA$11</c:f>
              <c:strCache>
                <c:ptCount val="1"/>
                <c:pt idx="0">
                  <c:v>2024</c:v>
                </c:pt>
              </c:strCache>
            </c:strRef>
          </c:tx>
          <c:spPr>
            <a:ln w="28575" cap="rnd">
              <a:solidFill>
                <a:schemeClr val="accent2"/>
              </a:solidFill>
              <a:round/>
            </a:ln>
            <a:effectLst/>
          </c:spPr>
          <c:marker>
            <c:symbol val="none"/>
          </c:marker>
          <c:cat>
            <c:strRef>
              <c:f>'KPI - Repairs'!$Y$12:$Y$23</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Repairs'!$AA$12:$AA$23</c:f>
              <c:numCache>
                <c:formatCode>_(* #,##0_);_(* \(#,##0\);_(* "-"_);_(@_)</c:formatCode>
                <c:ptCount val="12"/>
                <c:pt idx="0">
                  <c:v>180</c:v>
                </c:pt>
                <c:pt idx="1">
                  <c:v>165</c:v>
                </c:pt>
                <c:pt idx="2">
                  <c:v>190</c:v>
                </c:pt>
                <c:pt idx="3">
                  <c:v>170</c:v>
                </c:pt>
                <c:pt idx="4">
                  <c:v>245</c:v>
                </c:pt>
                <c:pt idx="5">
                  <c:v>265</c:v>
                </c:pt>
                <c:pt idx="6">
                  <c:v>310</c:v>
                </c:pt>
                <c:pt idx="7">
                  <c:v>260</c:v>
                </c:pt>
                <c:pt idx="8">
                  <c:v>145</c:v>
                </c:pt>
                <c:pt idx="9">
                  <c:v>135</c:v>
                </c:pt>
                <c:pt idx="10">
                  <c:v>145</c:v>
                </c:pt>
                <c:pt idx="11">
                  <c:v>155</c:v>
                </c:pt>
              </c:numCache>
            </c:numRef>
          </c:val>
          <c:smooth val="0"/>
          <c:extLst>
            <c:ext xmlns:c16="http://schemas.microsoft.com/office/drawing/2014/chart" uri="{C3380CC4-5D6E-409C-BE32-E72D297353CC}">
              <c16:uniqueId val="{00000001-5388-B743-98F5-3F91A0154EE2}"/>
            </c:ext>
          </c:extLst>
        </c:ser>
        <c:ser>
          <c:idx val="2"/>
          <c:order val="2"/>
          <c:tx>
            <c:strRef>
              <c:f>'KPI - Repairs'!$AB$11</c:f>
              <c:strCache>
                <c:ptCount val="1"/>
                <c:pt idx="0">
                  <c:v>2025</c:v>
                </c:pt>
              </c:strCache>
            </c:strRef>
          </c:tx>
          <c:spPr>
            <a:ln w="28575" cap="rnd">
              <a:solidFill>
                <a:schemeClr val="accent3"/>
              </a:solidFill>
              <a:round/>
            </a:ln>
            <a:effectLst/>
          </c:spPr>
          <c:marker>
            <c:symbol val="none"/>
          </c:marker>
          <c:cat>
            <c:strRef>
              <c:f>'KPI - Repairs'!$Y$12:$Y$23</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Repairs'!$AB$12:$AB$23</c:f>
              <c:numCache>
                <c:formatCode>_(* #,##0_);_(* \(#,##0\);_(* "-"_);_(@_)</c:formatCode>
                <c:ptCount val="12"/>
                <c:pt idx="0">
                  <c:v>225</c:v>
                </c:pt>
                <c:pt idx="1">
                  <c:v>210</c:v>
                </c:pt>
                <c:pt idx="2">
                  <c:v>190</c:v>
                </c:pt>
                <c:pt idx="3">
                  <c:v>185</c:v>
                </c:pt>
                <c:pt idx="4">
                  <c:v>220</c:v>
                </c:pt>
                <c:pt idx="5">
                  <c:v>215</c:v>
                </c:pt>
                <c:pt idx="6">
                  <c:v>265</c:v>
                </c:pt>
                <c:pt idx="7">
                  <c:v>235</c:v>
                </c:pt>
                <c:pt idx="8">
                  <c:v>155</c:v>
                </c:pt>
                <c:pt idx="9">
                  <c:v>155</c:v>
                </c:pt>
                <c:pt idx="10">
                  <c:v>165</c:v>
                </c:pt>
                <c:pt idx="11">
                  <c:v>145</c:v>
                </c:pt>
              </c:numCache>
            </c:numRef>
          </c:val>
          <c:smooth val="0"/>
          <c:extLst>
            <c:ext xmlns:c16="http://schemas.microsoft.com/office/drawing/2014/chart" uri="{C3380CC4-5D6E-409C-BE32-E72D297353CC}">
              <c16:uniqueId val="{00000002-5388-B743-98F5-3F91A0154EE2}"/>
            </c:ext>
          </c:extLst>
        </c:ser>
        <c:ser>
          <c:idx val="3"/>
          <c:order val="3"/>
          <c:tx>
            <c:strRef>
              <c:f>'KPI - Repairs'!$AC$11</c:f>
              <c:strCache>
                <c:ptCount val="1"/>
                <c:pt idx="0">
                  <c:v>2026</c:v>
                </c:pt>
              </c:strCache>
            </c:strRef>
          </c:tx>
          <c:spPr>
            <a:ln w="28575" cap="rnd">
              <a:solidFill>
                <a:schemeClr val="accent4"/>
              </a:solidFill>
              <a:round/>
            </a:ln>
            <a:effectLst/>
          </c:spPr>
          <c:marker>
            <c:symbol val="none"/>
          </c:marker>
          <c:cat>
            <c:strRef>
              <c:f>'KPI - Repairs'!$Y$12:$Y$23</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Repairs'!$AC$12:$AC$23</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5388-B743-98F5-3F91A0154EE2}"/>
            </c:ext>
          </c:extLst>
        </c:ser>
        <c:dLbls>
          <c:showLegendKey val="0"/>
          <c:showVal val="0"/>
          <c:showCatName val="0"/>
          <c:showSerName val="0"/>
          <c:showPercent val="0"/>
          <c:showBubbleSize val="0"/>
        </c:dLbls>
        <c:smooth val="0"/>
        <c:axId val="1452520576"/>
        <c:axId val="1452516096"/>
      </c:lineChart>
      <c:catAx>
        <c:axId val="145252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452516096"/>
        <c:crosses val="autoZero"/>
        <c:auto val="1"/>
        <c:lblAlgn val="ctr"/>
        <c:lblOffset val="100"/>
        <c:noMultiLvlLbl val="0"/>
      </c:catAx>
      <c:valAx>
        <c:axId val="145251609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452520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Total</a:t>
            </a:r>
            <a:r>
              <a:rPr lang="en-US" sz="2000" baseline="0"/>
              <a:t> Repairs per Technician</a:t>
            </a:r>
            <a:endParaRPr lang="en-US" sz="2000"/>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'KPI - Repairs'!$S$27</c:f>
              <c:strCache>
                <c:ptCount val="1"/>
                <c:pt idx="0">
                  <c:v>2023</c:v>
                </c:pt>
              </c:strCache>
            </c:strRef>
          </c:tx>
          <c:spPr>
            <a:solidFill>
              <a:schemeClr val="accent1"/>
            </a:solidFill>
            <a:ln>
              <a:noFill/>
            </a:ln>
            <a:effectLst/>
          </c:spPr>
          <c:invertIfNegative val="0"/>
          <c:cat>
            <c:strRef>
              <c:f>'KPI - Repairs'!$R$28:$R$39</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Repairs'!$S$28:$S$39</c:f>
              <c:numCache>
                <c:formatCode>0.00</c:formatCode>
                <c:ptCount val="12"/>
                <c:pt idx="0">
                  <c:v>55</c:v>
                </c:pt>
                <c:pt idx="1">
                  <c:v>51.666666666666664</c:v>
                </c:pt>
                <c:pt idx="2">
                  <c:v>51.666666666666664</c:v>
                </c:pt>
                <c:pt idx="3">
                  <c:v>51.666666666666664</c:v>
                </c:pt>
                <c:pt idx="4">
                  <c:v>56.666666666666664</c:v>
                </c:pt>
                <c:pt idx="5">
                  <c:v>54.545454545454547</c:v>
                </c:pt>
                <c:pt idx="6">
                  <c:v>42.857142857142854</c:v>
                </c:pt>
                <c:pt idx="7">
                  <c:v>66.666666666666671</c:v>
                </c:pt>
                <c:pt idx="8">
                  <c:v>51.666666666666664</c:v>
                </c:pt>
                <c:pt idx="9">
                  <c:v>48.333333333333336</c:v>
                </c:pt>
                <c:pt idx="10">
                  <c:v>48.333333333333336</c:v>
                </c:pt>
                <c:pt idx="11">
                  <c:v>45</c:v>
                </c:pt>
              </c:numCache>
            </c:numRef>
          </c:val>
          <c:extLst>
            <c:ext xmlns:c16="http://schemas.microsoft.com/office/drawing/2014/chart" uri="{C3380CC4-5D6E-409C-BE32-E72D297353CC}">
              <c16:uniqueId val="{00000000-0C57-DE42-8857-CF61962888E7}"/>
            </c:ext>
          </c:extLst>
        </c:ser>
        <c:ser>
          <c:idx val="1"/>
          <c:order val="1"/>
          <c:tx>
            <c:strRef>
              <c:f>'KPI - Repairs'!$T$27</c:f>
              <c:strCache>
                <c:ptCount val="1"/>
                <c:pt idx="0">
                  <c:v>2024</c:v>
                </c:pt>
              </c:strCache>
            </c:strRef>
          </c:tx>
          <c:spPr>
            <a:solidFill>
              <a:schemeClr val="accent2"/>
            </a:solidFill>
            <a:ln>
              <a:noFill/>
            </a:ln>
            <a:effectLst/>
          </c:spPr>
          <c:invertIfNegative val="0"/>
          <c:cat>
            <c:strRef>
              <c:f>'KPI - Repairs'!$R$28:$R$39</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Repairs'!$T$28:$T$39</c:f>
              <c:numCache>
                <c:formatCode>0.00</c:formatCode>
                <c:ptCount val="12"/>
                <c:pt idx="0">
                  <c:v>60</c:v>
                </c:pt>
                <c:pt idx="1">
                  <c:v>55</c:v>
                </c:pt>
                <c:pt idx="2">
                  <c:v>63.333333333333336</c:v>
                </c:pt>
                <c:pt idx="3">
                  <c:v>56.666666666666664</c:v>
                </c:pt>
                <c:pt idx="4">
                  <c:v>54.444444444444443</c:v>
                </c:pt>
                <c:pt idx="5">
                  <c:v>48.18181818181818</c:v>
                </c:pt>
                <c:pt idx="6">
                  <c:v>44.285714285714285</c:v>
                </c:pt>
                <c:pt idx="7">
                  <c:v>57.777777777777779</c:v>
                </c:pt>
                <c:pt idx="8">
                  <c:v>36.25</c:v>
                </c:pt>
                <c:pt idx="9">
                  <c:v>33.75</c:v>
                </c:pt>
                <c:pt idx="10">
                  <c:v>36.25</c:v>
                </c:pt>
                <c:pt idx="11">
                  <c:v>38.75</c:v>
                </c:pt>
              </c:numCache>
            </c:numRef>
          </c:val>
          <c:extLst>
            <c:ext xmlns:c16="http://schemas.microsoft.com/office/drawing/2014/chart" uri="{C3380CC4-5D6E-409C-BE32-E72D297353CC}">
              <c16:uniqueId val="{00000001-0C57-DE42-8857-CF61962888E7}"/>
            </c:ext>
          </c:extLst>
        </c:ser>
        <c:ser>
          <c:idx val="2"/>
          <c:order val="2"/>
          <c:tx>
            <c:strRef>
              <c:f>'KPI - Repairs'!$U$27</c:f>
              <c:strCache>
                <c:ptCount val="1"/>
                <c:pt idx="0">
                  <c:v>2025</c:v>
                </c:pt>
              </c:strCache>
            </c:strRef>
          </c:tx>
          <c:spPr>
            <a:solidFill>
              <a:schemeClr val="accent3"/>
            </a:solidFill>
            <a:ln>
              <a:noFill/>
            </a:ln>
            <a:effectLst/>
          </c:spPr>
          <c:invertIfNegative val="0"/>
          <c:cat>
            <c:strRef>
              <c:f>'KPI - Repairs'!$R$28:$R$39</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Repairs'!$U$28:$U$39</c:f>
              <c:numCache>
                <c:formatCode>0.00</c:formatCode>
                <c:ptCount val="12"/>
                <c:pt idx="0">
                  <c:v>50</c:v>
                </c:pt>
                <c:pt idx="1">
                  <c:v>46.666666666666664</c:v>
                </c:pt>
                <c:pt idx="2">
                  <c:v>42.222222222222221</c:v>
                </c:pt>
                <c:pt idx="3">
                  <c:v>41.111111111111114</c:v>
                </c:pt>
                <c:pt idx="4">
                  <c:v>48.888888888888886</c:v>
                </c:pt>
                <c:pt idx="5">
                  <c:v>47.777777777777779</c:v>
                </c:pt>
                <c:pt idx="6">
                  <c:v>48.18181818181818</c:v>
                </c:pt>
                <c:pt idx="7">
                  <c:v>47</c:v>
                </c:pt>
                <c:pt idx="8">
                  <c:v>38.75</c:v>
                </c:pt>
                <c:pt idx="9">
                  <c:v>38.75</c:v>
                </c:pt>
                <c:pt idx="10">
                  <c:v>41.25</c:v>
                </c:pt>
                <c:pt idx="11">
                  <c:v>36.25</c:v>
                </c:pt>
              </c:numCache>
            </c:numRef>
          </c:val>
          <c:extLst>
            <c:ext xmlns:c16="http://schemas.microsoft.com/office/drawing/2014/chart" uri="{C3380CC4-5D6E-409C-BE32-E72D297353CC}">
              <c16:uniqueId val="{00000002-0C57-DE42-8857-CF61962888E7}"/>
            </c:ext>
          </c:extLst>
        </c:ser>
        <c:ser>
          <c:idx val="3"/>
          <c:order val="3"/>
          <c:tx>
            <c:strRef>
              <c:f>'KPI - Repairs'!$V$27</c:f>
              <c:strCache>
                <c:ptCount val="1"/>
                <c:pt idx="0">
                  <c:v>2026</c:v>
                </c:pt>
              </c:strCache>
            </c:strRef>
          </c:tx>
          <c:spPr>
            <a:solidFill>
              <a:schemeClr val="accent4"/>
            </a:solidFill>
            <a:ln>
              <a:noFill/>
            </a:ln>
            <a:effectLst/>
          </c:spPr>
          <c:invertIfNegative val="0"/>
          <c:cat>
            <c:strRef>
              <c:f>'KPI - Repairs'!$R$28:$R$39</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Repairs'!$V$28:$V$39</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C57-DE42-8857-CF61962888E7}"/>
            </c:ext>
          </c:extLst>
        </c:ser>
        <c:dLbls>
          <c:showLegendKey val="0"/>
          <c:showVal val="0"/>
          <c:showCatName val="0"/>
          <c:showSerName val="0"/>
          <c:showPercent val="0"/>
          <c:showBubbleSize val="0"/>
        </c:dLbls>
        <c:gapWidth val="219"/>
        <c:overlap val="-27"/>
        <c:axId val="1447129792"/>
        <c:axId val="1447130688"/>
      </c:barChart>
      <c:catAx>
        <c:axId val="144712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447130688"/>
        <c:crosses val="autoZero"/>
        <c:auto val="1"/>
        <c:lblAlgn val="ctr"/>
        <c:lblOffset val="100"/>
        <c:noMultiLvlLbl val="0"/>
      </c:catAx>
      <c:valAx>
        <c:axId val="144713068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447129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Lesson</a:t>
            </a:r>
            <a:r>
              <a:rPr lang="en-US" sz="1800" baseline="0"/>
              <a:t> Room Capacity</a:t>
            </a:r>
            <a:endParaRPr lang="en-US"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'KPI - Lessons'!$S$43</c:f>
              <c:strCache>
                <c:ptCount val="1"/>
                <c:pt idx="0">
                  <c:v>2023</c:v>
                </c:pt>
              </c:strCache>
            </c:strRef>
          </c:tx>
          <c:spPr>
            <a:solidFill>
              <a:schemeClr val="accent1"/>
            </a:solidFill>
            <a:ln>
              <a:noFill/>
            </a:ln>
            <a:effectLst/>
          </c:spPr>
          <c:invertIfNegative val="0"/>
          <c:cat>
            <c:strRef>
              <c:f>'KPI - Lessons'!$R$44:$R$55</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Lessons'!$S$44:$S$55</c:f>
              <c:numCache>
                <c:formatCode>0.0%</c:formatCode>
                <c:ptCount val="12"/>
                <c:pt idx="0">
                  <c:v>0.82857142857142863</c:v>
                </c:pt>
                <c:pt idx="1">
                  <c:v>0.82857142857142863</c:v>
                </c:pt>
                <c:pt idx="2">
                  <c:v>0.82857142857142863</c:v>
                </c:pt>
                <c:pt idx="3">
                  <c:v>0.82857142857142863</c:v>
                </c:pt>
                <c:pt idx="4">
                  <c:v>0.82857142857142863</c:v>
                </c:pt>
                <c:pt idx="5">
                  <c:v>0.37142857142857144</c:v>
                </c:pt>
                <c:pt idx="6">
                  <c:v>0.37142857142857144</c:v>
                </c:pt>
                <c:pt idx="7">
                  <c:v>0.37142857142857144</c:v>
                </c:pt>
                <c:pt idx="8">
                  <c:v>0.94285714285714284</c:v>
                </c:pt>
                <c:pt idx="9">
                  <c:v>0.94285714285714284</c:v>
                </c:pt>
                <c:pt idx="10">
                  <c:v>0.8571428571428571</c:v>
                </c:pt>
                <c:pt idx="11">
                  <c:v>0.8571428571428571</c:v>
                </c:pt>
              </c:numCache>
            </c:numRef>
          </c:val>
          <c:extLst>
            <c:ext xmlns:c16="http://schemas.microsoft.com/office/drawing/2014/chart" uri="{C3380CC4-5D6E-409C-BE32-E72D297353CC}">
              <c16:uniqueId val="{00000000-788B-C64A-91AC-567154CAEF16}"/>
            </c:ext>
          </c:extLst>
        </c:ser>
        <c:ser>
          <c:idx val="1"/>
          <c:order val="1"/>
          <c:tx>
            <c:strRef>
              <c:f>'KPI - Lessons'!$T$43</c:f>
              <c:strCache>
                <c:ptCount val="1"/>
                <c:pt idx="0">
                  <c:v>2024</c:v>
                </c:pt>
              </c:strCache>
            </c:strRef>
          </c:tx>
          <c:spPr>
            <a:solidFill>
              <a:schemeClr val="accent2"/>
            </a:solidFill>
            <a:ln>
              <a:noFill/>
            </a:ln>
            <a:effectLst/>
          </c:spPr>
          <c:invertIfNegative val="0"/>
          <c:cat>
            <c:strRef>
              <c:f>'KPI - Lessons'!$R$44:$R$55</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Lessons'!$T$44:$T$55</c:f>
              <c:numCache>
                <c:formatCode>0.0%</c:formatCode>
                <c:ptCount val="12"/>
                <c:pt idx="0">
                  <c:v>0.91428571428571426</c:v>
                </c:pt>
                <c:pt idx="1">
                  <c:v>0.88571428571428568</c:v>
                </c:pt>
                <c:pt idx="2">
                  <c:v>0.68888888888888888</c:v>
                </c:pt>
                <c:pt idx="3">
                  <c:v>0.66666666666666663</c:v>
                </c:pt>
                <c:pt idx="4">
                  <c:v>0.66666666666666663</c:v>
                </c:pt>
                <c:pt idx="5">
                  <c:v>0.4</c:v>
                </c:pt>
                <c:pt idx="6">
                  <c:v>0.4</c:v>
                </c:pt>
                <c:pt idx="7">
                  <c:v>0.46666666666666667</c:v>
                </c:pt>
                <c:pt idx="8">
                  <c:v>0.84444444444444444</c:v>
                </c:pt>
                <c:pt idx="9">
                  <c:v>0.84444444444444444</c:v>
                </c:pt>
                <c:pt idx="10">
                  <c:v>0.84444444444444444</c:v>
                </c:pt>
                <c:pt idx="11">
                  <c:v>0.82222222222222219</c:v>
                </c:pt>
              </c:numCache>
            </c:numRef>
          </c:val>
          <c:extLst>
            <c:ext xmlns:c16="http://schemas.microsoft.com/office/drawing/2014/chart" uri="{C3380CC4-5D6E-409C-BE32-E72D297353CC}">
              <c16:uniqueId val="{00000001-788B-C64A-91AC-567154CAEF16}"/>
            </c:ext>
          </c:extLst>
        </c:ser>
        <c:ser>
          <c:idx val="2"/>
          <c:order val="2"/>
          <c:tx>
            <c:strRef>
              <c:f>'KPI - Lessons'!$U$43</c:f>
              <c:strCache>
                <c:ptCount val="1"/>
                <c:pt idx="0">
                  <c:v>2025</c:v>
                </c:pt>
              </c:strCache>
            </c:strRef>
          </c:tx>
          <c:spPr>
            <a:solidFill>
              <a:schemeClr val="accent3"/>
            </a:solidFill>
            <a:ln>
              <a:noFill/>
            </a:ln>
            <a:effectLst/>
          </c:spPr>
          <c:invertIfNegative val="0"/>
          <c:cat>
            <c:strRef>
              <c:f>'KPI - Lessons'!$R$44:$R$55</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Lessons'!$U$44:$U$55</c:f>
              <c:numCache>
                <c:formatCode>0.0%</c:formatCode>
                <c:ptCount val="12"/>
                <c:pt idx="0">
                  <c:v>0.82222222222222219</c:v>
                </c:pt>
                <c:pt idx="1">
                  <c:v>0.77777777777777779</c:v>
                </c:pt>
                <c:pt idx="2">
                  <c:v>0.77777777777777779</c:v>
                </c:pt>
                <c:pt idx="3">
                  <c:v>0.75555555555555554</c:v>
                </c:pt>
                <c:pt idx="4">
                  <c:v>0.73333333333333328</c:v>
                </c:pt>
                <c:pt idx="5">
                  <c:v>0.46666666666666667</c:v>
                </c:pt>
                <c:pt idx="6">
                  <c:v>0.37777777777777777</c:v>
                </c:pt>
                <c:pt idx="7">
                  <c:v>0.37777777777777777</c:v>
                </c:pt>
                <c:pt idx="8">
                  <c:v>0.82222222222222219</c:v>
                </c:pt>
                <c:pt idx="9">
                  <c:v>0.84444444444444444</c:v>
                </c:pt>
                <c:pt idx="10">
                  <c:v>0.8666666666666667</c:v>
                </c:pt>
                <c:pt idx="11">
                  <c:v>0.88888888888888884</c:v>
                </c:pt>
              </c:numCache>
            </c:numRef>
          </c:val>
          <c:extLst>
            <c:ext xmlns:c16="http://schemas.microsoft.com/office/drawing/2014/chart" uri="{C3380CC4-5D6E-409C-BE32-E72D297353CC}">
              <c16:uniqueId val="{00000002-788B-C64A-91AC-567154CAEF16}"/>
            </c:ext>
          </c:extLst>
        </c:ser>
        <c:ser>
          <c:idx val="3"/>
          <c:order val="3"/>
          <c:tx>
            <c:strRef>
              <c:f>'KPI - Lessons'!$V$43</c:f>
              <c:strCache>
                <c:ptCount val="1"/>
                <c:pt idx="0">
                  <c:v>2026</c:v>
                </c:pt>
              </c:strCache>
            </c:strRef>
          </c:tx>
          <c:spPr>
            <a:solidFill>
              <a:schemeClr val="accent4"/>
            </a:solidFill>
            <a:ln>
              <a:noFill/>
            </a:ln>
            <a:effectLst/>
          </c:spPr>
          <c:invertIfNegative val="0"/>
          <c:cat>
            <c:strRef>
              <c:f>'KPI - Lessons'!$R$44:$R$55</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Lessons'!$V$44:$V$55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788B-C64A-91AC-567154CAEF16}"/>
            </c:ext>
          </c:extLst>
        </c:ser>
        <c:dLbls>
          <c:showLegendKey val="0"/>
          <c:showVal val="0"/>
          <c:showCatName val="0"/>
          <c:showSerName val="0"/>
          <c:showPercent val="0"/>
          <c:showBubbleSize val="0"/>
        </c:dLbls>
        <c:gapWidth val="219"/>
        <c:overlap val="-27"/>
        <c:axId val="1641211072"/>
        <c:axId val="1556483136"/>
      </c:barChart>
      <c:catAx>
        <c:axId val="164121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556483136"/>
        <c:crosses val="autoZero"/>
        <c:auto val="1"/>
        <c:lblAlgn val="ctr"/>
        <c:lblOffset val="100"/>
        <c:noMultiLvlLbl val="0"/>
      </c:catAx>
      <c:valAx>
        <c:axId val="15564831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64121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Lesson Enrollment</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4738407699037621E-2"/>
          <c:y val="0.21070610965296008"/>
          <c:w val="0.87081714785651798"/>
          <c:h val="0.56087999416739576"/>
        </c:manualLayout>
      </c:layout>
      <c:lineChart>
        <c:grouping val="standard"/>
        <c:varyColors val="0"/>
        <c:ser>
          <c:idx val="0"/>
          <c:order val="0"/>
          <c:tx>
            <c:strRef>
              <c:f>'KPI - Lessons'!$L$11</c:f>
              <c:strCache>
                <c:ptCount val="1"/>
                <c:pt idx="0">
                  <c:v>2023</c:v>
                </c:pt>
              </c:strCache>
            </c:strRef>
          </c:tx>
          <c:spPr>
            <a:ln w="28575" cap="rnd">
              <a:solidFill>
                <a:schemeClr val="accent1"/>
              </a:solidFill>
              <a:round/>
            </a:ln>
            <a:effectLst/>
          </c:spPr>
          <c:marker>
            <c:symbol val="none"/>
          </c:marker>
          <c:cat>
            <c:strRef>
              <c:f>'KPI - Lessons'!$K$12:$K$23</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Lessons'!$L$12:$L$23</c:f>
              <c:numCache>
                <c:formatCode>_(* #,##0_);_(* \(#,##0\);_(* "-"_);_(@_)</c:formatCode>
                <c:ptCount val="12"/>
                <c:pt idx="0">
                  <c:v>145</c:v>
                </c:pt>
                <c:pt idx="1">
                  <c:v>145</c:v>
                </c:pt>
                <c:pt idx="2">
                  <c:v>145</c:v>
                </c:pt>
                <c:pt idx="3">
                  <c:v>145</c:v>
                </c:pt>
                <c:pt idx="4">
                  <c:v>145</c:v>
                </c:pt>
                <c:pt idx="5">
                  <c:v>65</c:v>
                </c:pt>
                <c:pt idx="6">
                  <c:v>65</c:v>
                </c:pt>
                <c:pt idx="7">
                  <c:v>65</c:v>
                </c:pt>
                <c:pt idx="8">
                  <c:v>165</c:v>
                </c:pt>
                <c:pt idx="9">
                  <c:v>165</c:v>
                </c:pt>
                <c:pt idx="10">
                  <c:v>150</c:v>
                </c:pt>
                <c:pt idx="11">
                  <c:v>150</c:v>
                </c:pt>
              </c:numCache>
            </c:numRef>
          </c:val>
          <c:smooth val="0"/>
          <c:extLst>
            <c:ext xmlns:c16="http://schemas.microsoft.com/office/drawing/2014/chart" uri="{C3380CC4-5D6E-409C-BE32-E72D297353CC}">
              <c16:uniqueId val="{00000000-8007-1C4E-9963-8809D853DA0B}"/>
            </c:ext>
          </c:extLst>
        </c:ser>
        <c:ser>
          <c:idx val="1"/>
          <c:order val="1"/>
          <c:tx>
            <c:strRef>
              <c:f>'KPI - Lessons'!$M$11</c:f>
              <c:strCache>
                <c:ptCount val="1"/>
                <c:pt idx="0">
                  <c:v>2024</c:v>
                </c:pt>
              </c:strCache>
            </c:strRef>
          </c:tx>
          <c:spPr>
            <a:ln w="28575" cap="rnd">
              <a:solidFill>
                <a:schemeClr val="accent2"/>
              </a:solidFill>
              <a:round/>
            </a:ln>
            <a:effectLst/>
          </c:spPr>
          <c:marker>
            <c:symbol val="none"/>
          </c:marker>
          <c:cat>
            <c:strRef>
              <c:f>'KPI - Lessons'!$K$12:$K$23</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Lessons'!$M$12:$M$23</c:f>
              <c:numCache>
                <c:formatCode>_(* #,##0_);_(* \(#,##0\);_(* "-"_);_(@_)</c:formatCode>
                <c:ptCount val="12"/>
                <c:pt idx="0">
                  <c:v>160</c:v>
                </c:pt>
                <c:pt idx="1">
                  <c:v>155</c:v>
                </c:pt>
                <c:pt idx="2">
                  <c:v>155</c:v>
                </c:pt>
                <c:pt idx="3">
                  <c:v>150</c:v>
                </c:pt>
                <c:pt idx="4">
                  <c:v>150</c:v>
                </c:pt>
                <c:pt idx="5">
                  <c:v>90</c:v>
                </c:pt>
                <c:pt idx="6">
                  <c:v>90</c:v>
                </c:pt>
                <c:pt idx="7">
                  <c:v>105</c:v>
                </c:pt>
                <c:pt idx="8">
                  <c:v>190</c:v>
                </c:pt>
                <c:pt idx="9">
                  <c:v>190</c:v>
                </c:pt>
                <c:pt idx="10">
                  <c:v>190</c:v>
                </c:pt>
                <c:pt idx="11">
                  <c:v>185</c:v>
                </c:pt>
              </c:numCache>
            </c:numRef>
          </c:val>
          <c:smooth val="0"/>
          <c:extLst>
            <c:ext xmlns:c16="http://schemas.microsoft.com/office/drawing/2014/chart" uri="{C3380CC4-5D6E-409C-BE32-E72D297353CC}">
              <c16:uniqueId val="{00000001-8007-1C4E-9963-8809D853DA0B}"/>
            </c:ext>
          </c:extLst>
        </c:ser>
        <c:ser>
          <c:idx val="2"/>
          <c:order val="2"/>
          <c:tx>
            <c:strRef>
              <c:f>'KPI - Lessons'!$N$11</c:f>
              <c:strCache>
                <c:ptCount val="1"/>
                <c:pt idx="0">
                  <c:v>2025</c:v>
                </c:pt>
              </c:strCache>
            </c:strRef>
          </c:tx>
          <c:spPr>
            <a:ln w="28575" cap="rnd">
              <a:solidFill>
                <a:schemeClr val="accent3"/>
              </a:solidFill>
              <a:round/>
            </a:ln>
            <a:effectLst/>
          </c:spPr>
          <c:marker>
            <c:symbol val="none"/>
          </c:marker>
          <c:cat>
            <c:strRef>
              <c:f>'KPI - Lessons'!$K$12:$K$23</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Lessons'!$N$12:$N$23</c:f>
              <c:numCache>
                <c:formatCode>_(* #,##0_);_(* \(#,##0\);_(* "-"_);_(@_)</c:formatCode>
                <c:ptCount val="12"/>
                <c:pt idx="0">
                  <c:v>185</c:v>
                </c:pt>
                <c:pt idx="1">
                  <c:v>175</c:v>
                </c:pt>
                <c:pt idx="2">
                  <c:v>175</c:v>
                </c:pt>
                <c:pt idx="3">
                  <c:v>170</c:v>
                </c:pt>
                <c:pt idx="4">
                  <c:v>165</c:v>
                </c:pt>
                <c:pt idx="5">
                  <c:v>105</c:v>
                </c:pt>
                <c:pt idx="6">
                  <c:v>85</c:v>
                </c:pt>
                <c:pt idx="7">
                  <c:v>85</c:v>
                </c:pt>
                <c:pt idx="8">
                  <c:v>185</c:v>
                </c:pt>
                <c:pt idx="9">
                  <c:v>190</c:v>
                </c:pt>
                <c:pt idx="10">
                  <c:v>195</c:v>
                </c:pt>
                <c:pt idx="11">
                  <c:v>200</c:v>
                </c:pt>
              </c:numCache>
            </c:numRef>
          </c:val>
          <c:smooth val="0"/>
          <c:extLst>
            <c:ext xmlns:c16="http://schemas.microsoft.com/office/drawing/2014/chart" uri="{C3380CC4-5D6E-409C-BE32-E72D297353CC}">
              <c16:uniqueId val="{00000002-8007-1C4E-9963-8809D853DA0B}"/>
            </c:ext>
          </c:extLst>
        </c:ser>
        <c:ser>
          <c:idx val="3"/>
          <c:order val="3"/>
          <c:tx>
            <c:strRef>
              <c:f>'KPI - Lessons'!$O$11</c:f>
              <c:strCache>
                <c:ptCount val="1"/>
                <c:pt idx="0">
                  <c:v>2026</c:v>
                </c:pt>
              </c:strCache>
            </c:strRef>
          </c:tx>
          <c:spPr>
            <a:ln w="28575" cap="rnd">
              <a:solidFill>
                <a:schemeClr val="accent4"/>
              </a:solidFill>
              <a:round/>
            </a:ln>
            <a:effectLst/>
          </c:spPr>
          <c:marker>
            <c:symbol val="none"/>
          </c:marker>
          <c:cat>
            <c:strRef>
              <c:f>'KPI - Lessons'!$K$12:$K$23</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'KPI - Lessons'!$O$12:$O$23</c:f>
              <c:numCache>
                <c:formatCode>_(* #,##0_);_(* \(#,##0\);_(* "-"_);_(@_)</c:formatCode>
                <c:ptCount val="12"/>
              </c:numCache>
            </c:numRef>
          </c:val>
          <c:smooth val="0"/>
          <c:extLst>
            <c:ext xmlns:c16="http://schemas.microsoft.com/office/drawing/2014/chart" uri="{C3380CC4-5D6E-409C-BE32-E72D297353CC}">
              <c16:uniqueId val="{00000003-8007-1C4E-9963-8809D853DA0B}"/>
            </c:ext>
          </c:extLst>
        </c:ser>
        <c:dLbls>
          <c:showLegendKey val="0"/>
          <c:showVal val="0"/>
          <c:showCatName val="0"/>
          <c:showSerName val="0"/>
          <c:showPercent val="0"/>
          <c:showBubbleSize val="0"/>
        </c:dLbls>
        <c:smooth val="0"/>
        <c:axId val="1481212800"/>
        <c:axId val="1557247104"/>
      </c:lineChart>
      <c:catAx>
        <c:axId val="148121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557247104"/>
        <c:crosses val="autoZero"/>
        <c:auto val="1"/>
        <c:lblAlgn val="ctr"/>
        <c:lblOffset val="100"/>
        <c:noMultiLvlLbl val="0"/>
      </c:catAx>
      <c:valAx>
        <c:axId val="155724710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481212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812800</xdr:colOff>
      <xdr:row>18</xdr:row>
      <xdr:rowOff>127000</xdr:rowOff>
    </xdr:from>
    <xdr:to>
      <xdr:col>7</xdr:col>
      <xdr:colOff>215900</xdr:colOff>
      <xdr:row>34</xdr:row>
      <xdr:rowOff>38100</xdr:rowOff>
    </xdr:to>
    <xdr:graphicFrame macro="">
      <xdr:nvGraphicFramePr>
        <xdr:cNvPr id="9" name="Chart 8">
          <a:extLst>
            <a:ext uri="{FF2B5EF4-FFF2-40B4-BE49-F238E27FC236}">
              <a16:creationId xmlns:a16="http://schemas.microsoft.com/office/drawing/2014/main" id="{6F5EE9ED-9D77-7A84-51B3-FE84EA81CA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819150</xdr:colOff>
      <xdr:row>38</xdr:row>
      <xdr:rowOff>146050</xdr:rowOff>
    </xdr:from>
    <xdr:to>
      <xdr:col>7</xdr:col>
      <xdr:colOff>50800</xdr:colOff>
      <xdr:row>54</xdr:row>
      <xdr:rowOff>114300</xdr:rowOff>
    </xdr:to>
    <xdr:graphicFrame macro="">
      <xdr:nvGraphicFramePr>
        <xdr:cNvPr id="10" name="Chart 9">
          <a:extLst>
            <a:ext uri="{FF2B5EF4-FFF2-40B4-BE49-F238E27FC236}">
              <a16:creationId xmlns:a16="http://schemas.microsoft.com/office/drawing/2014/main" id="{1A56DE8D-41C3-1344-ABEC-01EA749AC5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819150</xdr:colOff>
      <xdr:row>58</xdr:row>
      <xdr:rowOff>133350</xdr:rowOff>
    </xdr:from>
    <xdr:to>
      <xdr:col>6</xdr:col>
      <xdr:colOff>50800</xdr:colOff>
      <xdr:row>74</xdr:row>
      <xdr:rowOff>127000</xdr:rowOff>
    </xdr:to>
    <xdr:graphicFrame macro="">
      <xdr:nvGraphicFramePr>
        <xdr:cNvPr id="2" name="Chart 1">
          <a:extLst>
            <a:ext uri="{FF2B5EF4-FFF2-40B4-BE49-F238E27FC236}">
              <a16:creationId xmlns:a16="http://schemas.microsoft.com/office/drawing/2014/main" id="{96C5E11D-DAB4-A04D-AA14-0CB7B0B0F8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495300</xdr:colOff>
      <xdr:row>18</xdr:row>
      <xdr:rowOff>171450</xdr:rowOff>
    </xdr:from>
    <xdr:to>
      <xdr:col>6</xdr:col>
      <xdr:colOff>101600</xdr:colOff>
      <xdr:row>35</xdr:row>
      <xdr:rowOff>50800</xdr:rowOff>
    </xdr:to>
    <xdr:graphicFrame macro="">
      <xdr:nvGraphicFramePr>
        <xdr:cNvPr id="5" name="Chart 4">
          <a:extLst>
            <a:ext uri="{FF2B5EF4-FFF2-40B4-BE49-F238E27FC236}">
              <a16:creationId xmlns:a16="http://schemas.microsoft.com/office/drawing/2014/main" id="{A437076B-62EE-73BE-52C9-5B9171960A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546100</xdr:colOff>
      <xdr:row>39</xdr:row>
      <xdr:rowOff>31750</xdr:rowOff>
    </xdr:from>
    <xdr:to>
      <xdr:col>6</xdr:col>
      <xdr:colOff>139700</xdr:colOff>
      <xdr:row>55</xdr:row>
      <xdr:rowOff>50800</xdr:rowOff>
    </xdr:to>
    <xdr:graphicFrame macro="">
      <xdr:nvGraphicFramePr>
        <xdr:cNvPr id="6" name="Chart 5">
          <a:extLst>
            <a:ext uri="{FF2B5EF4-FFF2-40B4-BE49-F238E27FC236}">
              <a16:creationId xmlns:a16="http://schemas.microsoft.com/office/drawing/2014/main" id="{84E2233D-899C-CB9C-76CA-1DC18F15DA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819150</xdr:colOff>
      <xdr:row>38</xdr:row>
      <xdr:rowOff>146050</xdr:rowOff>
    </xdr:from>
    <xdr:to>
      <xdr:col>6</xdr:col>
      <xdr:colOff>50800</xdr:colOff>
      <xdr:row>54</xdr:row>
      <xdr:rowOff>114300</xdr:rowOff>
    </xdr:to>
    <xdr:graphicFrame macro="">
      <xdr:nvGraphicFramePr>
        <xdr:cNvPr id="3" name="Chart 2">
          <a:extLst>
            <a:ext uri="{FF2B5EF4-FFF2-40B4-BE49-F238E27FC236}">
              <a16:creationId xmlns:a16="http://schemas.microsoft.com/office/drawing/2014/main" id="{412B9831-9872-524B-B454-FF547B0EC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869950</xdr:colOff>
      <xdr:row>18</xdr:row>
      <xdr:rowOff>158750</xdr:rowOff>
    </xdr:from>
    <xdr:to>
      <xdr:col>6</xdr:col>
      <xdr:colOff>12700</xdr:colOff>
      <xdr:row>34</xdr:row>
      <xdr:rowOff>165100</xdr:rowOff>
    </xdr:to>
    <xdr:graphicFrame macro="">
      <xdr:nvGraphicFramePr>
        <xdr:cNvPr id="4" name="Chart 3">
          <a:extLst>
            <a:ext uri="{FF2B5EF4-FFF2-40B4-BE49-F238E27FC236}">
              <a16:creationId xmlns:a16="http://schemas.microsoft.com/office/drawing/2014/main" id="{AA59A0EB-FD21-37ED-0564-8D58BFD7F5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B99D1-A534-4961-B6E2-D25C86E2CC14}">
  <sheetPr>
    <pageSetUpPr fitToPage="1"/>
  </sheetPr>
  <dimension ref="A1:I49"/>
  <sheetViews>
    <sheetView zoomScaleNormal="100" workbookViewId="0">
      <pane xSplit="8" ySplit="2" topLeftCell="J6" activePane="bottomRight" state="frozen"/>
      <selection pane="topRight" activeCell="I1" sqref="I1"/>
      <selection pane="bottomLeft" activeCell="A3" sqref="A3"/>
      <selection pane="bottomRight" activeCell="D37" sqref="D37"/>
    </sheetView>
  </sheetViews>
  <sheetFormatPr defaultColWidth="8.85546875" defaultRowHeight="14.25" x14ac:dyDescent="0.2"/>
  <cols>
    <col min="1" max="1" width="42.85546875" style="10" customWidth="1"/>
    <col min="2" max="2" width="16.28515625" style="10" customWidth="1"/>
    <col min="3" max="3" width="2.85546875" style="10" customWidth="1"/>
    <col min="4" max="4" width="8.42578125" style="10" customWidth="1"/>
    <col min="5" max="5" width="2.140625" style="10" customWidth="1"/>
    <col min="6" max="6" width="9.85546875" style="13" customWidth="1"/>
    <col min="7" max="7" width="10.7109375" style="13" customWidth="1"/>
    <col min="8" max="8" width="11" style="13" customWidth="1"/>
    <col min="9" max="9" width="10.42578125" style="13" hidden="1" customWidth="1"/>
    <col min="10" max="204" width="8.85546875" style="10"/>
    <col min="205" max="205" width="38.42578125" style="10" customWidth="1"/>
    <col min="206" max="206" width="17.42578125" style="10" customWidth="1"/>
    <col min="207" max="207" width="2.85546875" style="10" customWidth="1"/>
    <col min="208" max="208" width="22.42578125" style="10" customWidth="1"/>
    <col min="209" max="460" width="8.85546875" style="10"/>
    <col min="461" max="461" width="38.42578125" style="10" customWidth="1"/>
    <col min="462" max="462" width="17.42578125" style="10" customWidth="1"/>
    <col min="463" max="463" width="2.85546875" style="10" customWidth="1"/>
    <col min="464" max="464" width="22.42578125" style="10" customWidth="1"/>
    <col min="465" max="716" width="8.85546875" style="10"/>
    <col min="717" max="717" width="38.42578125" style="10" customWidth="1"/>
    <col min="718" max="718" width="17.42578125" style="10" customWidth="1"/>
    <col min="719" max="719" width="2.85546875" style="10" customWidth="1"/>
    <col min="720" max="720" width="22.42578125" style="10" customWidth="1"/>
    <col min="721" max="972" width="8.85546875" style="10"/>
    <col min="973" max="973" width="38.42578125" style="10" customWidth="1"/>
    <col min="974" max="974" width="17.42578125" style="10" customWidth="1"/>
    <col min="975" max="975" width="2.85546875" style="10" customWidth="1"/>
    <col min="976" max="976" width="22.42578125" style="10" customWidth="1"/>
    <col min="977" max="1228" width="8.85546875" style="10"/>
    <col min="1229" max="1229" width="38.42578125" style="10" customWidth="1"/>
    <col min="1230" max="1230" width="17.42578125" style="10" customWidth="1"/>
    <col min="1231" max="1231" width="2.85546875" style="10" customWidth="1"/>
    <col min="1232" max="1232" width="22.42578125" style="10" customWidth="1"/>
    <col min="1233" max="1484" width="8.85546875" style="10"/>
    <col min="1485" max="1485" width="38.42578125" style="10" customWidth="1"/>
    <col min="1486" max="1486" width="17.42578125" style="10" customWidth="1"/>
    <col min="1487" max="1487" width="2.85546875" style="10" customWidth="1"/>
    <col min="1488" max="1488" width="22.42578125" style="10" customWidth="1"/>
    <col min="1489" max="1740" width="8.85546875" style="10"/>
    <col min="1741" max="1741" width="38.42578125" style="10" customWidth="1"/>
    <col min="1742" max="1742" width="17.42578125" style="10" customWidth="1"/>
    <col min="1743" max="1743" width="2.85546875" style="10" customWidth="1"/>
    <col min="1744" max="1744" width="22.42578125" style="10" customWidth="1"/>
    <col min="1745" max="1996" width="8.85546875" style="10"/>
    <col min="1997" max="1997" width="38.42578125" style="10" customWidth="1"/>
    <col min="1998" max="1998" width="17.42578125" style="10" customWidth="1"/>
    <col min="1999" max="1999" width="2.85546875" style="10" customWidth="1"/>
    <col min="2000" max="2000" width="22.42578125" style="10" customWidth="1"/>
    <col min="2001" max="2252" width="8.85546875" style="10"/>
    <col min="2253" max="2253" width="38.42578125" style="10" customWidth="1"/>
    <col min="2254" max="2254" width="17.42578125" style="10" customWidth="1"/>
    <col min="2255" max="2255" width="2.85546875" style="10" customWidth="1"/>
    <col min="2256" max="2256" width="22.42578125" style="10" customWidth="1"/>
    <col min="2257" max="2508" width="8.85546875" style="10"/>
    <col min="2509" max="2509" width="38.42578125" style="10" customWidth="1"/>
    <col min="2510" max="2510" width="17.42578125" style="10" customWidth="1"/>
    <col min="2511" max="2511" width="2.85546875" style="10" customWidth="1"/>
    <col min="2512" max="2512" width="22.42578125" style="10" customWidth="1"/>
    <col min="2513" max="2764" width="8.85546875" style="10"/>
    <col min="2765" max="2765" width="38.42578125" style="10" customWidth="1"/>
    <col min="2766" max="2766" width="17.42578125" style="10" customWidth="1"/>
    <col min="2767" max="2767" width="2.85546875" style="10" customWidth="1"/>
    <col min="2768" max="2768" width="22.42578125" style="10" customWidth="1"/>
    <col min="2769" max="3020" width="8.85546875" style="10"/>
    <col min="3021" max="3021" width="38.42578125" style="10" customWidth="1"/>
    <col min="3022" max="3022" width="17.42578125" style="10" customWidth="1"/>
    <col min="3023" max="3023" width="2.85546875" style="10" customWidth="1"/>
    <col min="3024" max="3024" width="22.42578125" style="10" customWidth="1"/>
    <col min="3025" max="3276" width="8.85546875" style="10"/>
    <col min="3277" max="3277" width="38.42578125" style="10" customWidth="1"/>
    <col min="3278" max="3278" width="17.42578125" style="10" customWidth="1"/>
    <col min="3279" max="3279" width="2.85546875" style="10" customWidth="1"/>
    <col min="3280" max="3280" width="22.42578125" style="10" customWidth="1"/>
    <col min="3281" max="3532" width="8.85546875" style="10"/>
    <col min="3533" max="3533" width="38.42578125" style="10" customWidth="1"/>
    <col min="3534" max="3534" width="17.42578125" style="10" customWidth="1"/>
    <col min="3535" max="3535" width="2.85546875" style="10" customWidth="1"/>
    <col min="3536" max="3536" width="22.42578125" style="10" customWidth="1"/>
    <col min="3537" max="3788" width="8.85546875" style="10"/>
    <col min="3789" max="3789" width="38.42578125" style="10" customWidth="1"/>
    <col min="3790" max="3790" width="17.42578125" style="10" customWidth="1"/>
    <col min="3791" max="3791" width="2.85546875" style="10" customWidth="1"/>
    <col min="3792" max="3792" width="22.42578125" style="10" customWidth="1"/>
    <col min="3793" max="4044" width="8.85546875" style="10"/>
    <col min="4045" max="4045" width="38.42578125" style="10" customWidth="1"/>
    <col min="4046" max="4046" width="17.42578125" style="10" customWidth="1"/>
    <col min="4047" max="4047" width="2.85546875" style="10" customWidth="1"/>
    <col min="4048" max="4048" width="22.42578125" style="10" customWidth="1"/>
    <col min="4049" max="4300" width="8.85546875" style="10"/>
    <col min="4301" max="4301" width="38.42578125" style="10" customWidth="1"/>
    <col min="4302" max="4302" width="17.42578125" style="10" customWidth="1"/>
    <col min="4303" max="4303" width="2.85546875" style="10" customWidth="1"/>
    <col min="4304" max="4304" width="22.42578125" style="10" customWidth="1"/>
    <col min="4305" max="4556" width="8.85546875" style="10"/>
    <col min="4557" max="4557" width="38.42578125" style="10" customWidth="1"/>
    <col min="4558" max="4558" width="17.42578125" style="10" customWidth="1"/>
    <col min="4559" max="4559" width="2.85546875" style="10" customWidth="1"/>
    <col min="4560" max="4560" width="22.42578125" style="10" customWidth="1"/>
    <col min="4561" max="4812" width="8.85546875" style="10"/>
    <col min="4813" max="4813" width="38.42578125" style="10" customWidth="1"/>
    <col min="4814" max="4814" width="17.42578125" style="10" customWidth="1"/>
    <col min="4815" max="4815" width="2.85546875" style="10" customWidth="1"/>
    <col min="4816" max="4816" width="22.42578125" style="10" customWidth="1"/>
    <col min="4817" max="5068" width="8.85546875" style="10"/>
    <col min="5069" max="5069" width="38.42578125" style="10" customWidth="1"/>
    <col min="5070" max="5070" width="17.42578125" style="10" customWidth="1"/>
    <col min="5071" max="5071" width="2.85546875" style="10" customWidth="1"/>
    <col min="5072" max="5072" width="22.42578125" style="10" customWidth="1"/>
    <col min="5073" max="5324" width="8.85546875" style="10"/>
    <col min="5325" max="5325" width="38.42578125" style="10" customWidth="1"/>
    <col min="5326" max="5326" width="17.42578125" style="10" customWidth="1"/>
    <col min="5327" max="5327" width="2.85546875" style="10" customWidth="1"/>
    <col min="5328" max="5328" width="22.42578125" style="10" customWidth="1"/>
    <col min="5329" max="5580" width="8.85546875" style="10"/>
    <col min="5581" max="5581" width="38.42578125" style="10" customWidth="1"/>
    <col min="5582" max="5582" width="17.42578125" style="10" customWidth="1"/>
    <col min="5583" max="5583" width="2.85546875" style="10" customWidth="1"/>
    <col min="5584" max="5584" width="22.42578125" style="10" customWidth="1"/>
    <col min="5585" max="5836" width="8.85546875" style="10"/>
    <col min="5837" max="5837" width="38.42578125" style="10" customWidth="1"/>
    <col min="5838" max="5838" width="17.42578125" style="10" customWidth="1"/>
    <col min="5839" max="5839" width="2.85546875" style="10" customWidth="1"/>
    <col min="5840" max="5840" width="22.42578125" style="10" customWidth="1"/>
    <col min="5841" max="6092" width="8.85546875" style="10"/>
    <col min="6093" max="6093" width="38.42578125" style="10" customWidth="1"/>
    <col min="6094" max="6094" width="17.42578125" style="10" customWidth="1"/>
    <col min="6095" max="6095" width="2.85546875" style="10" customWidth="1"/>
    <col min="6096" max="6096" width="22.42578125" style="10" customWidth="1"/>
    <col min="6097" max="6348" width="8.85546875" style="10"/>
    <col min="6349" max="6349" width="38.42578125" style="10" customWidth="1"/>
    <col min="6350" max="6350" width="17.42578125" style="10" customWidth="1"/>
    <col min="6351" max="6351" width="2.85546875" style="10" customWidth="1"/>
    <col min="6352" max="6352" width="22.42578125" style="10" customWidth="1"/>
    <col min="6353" max="6604" width="8.85546875" style="10"/>
    <col min="6605" max="6605" width="38.42578125" style="10" customWidth="1"/>
    <col min="6606" max="6606" width="17.42578125" style="10" customWidth="1"/>
    <col min="6607" max="6607" width="2.85546875" style="10" customWidth="1"/>
    <col min="6608" max="6608" width="22.42578125" style="10" customWidth="1"/>
    <col min="6609" max="6860" width="8.85546875" style="10"/>
    <col min="6861" max="6861" width="38.42578125" style="10" customWidth="1"/>
    <col min="6862" max="6862" width="17.42578125" style="10" customWidth="1"/>
    <col min="6863" max="6863" width="2.85546875" style="10" customWidth="1"/>
    <col min="6864" max="6864" width="22.42578125" style="10" customWidth="1"/>
    <col min="6865" max="7116" width="8.85546875" style="10"/>
    <col min="7117" max="7117" width="38.42578125" style="10" customWidth="1"/>
    <col min="7118" max="7118" width="17.42578125" style="10" customWidth="1"/>
    <col min="7119" max="7119" width="2.85546875" style="10" customWidth="1"/>
    <col min="7120" max="7120" width="22.42578125" style="10" customWidth="1"/>
    <col min="7121" max="7372" width="8.85546875" style="10"/>
    <col min="7373" max="7373" width="38.42578125" style="10" customWidth="1"/>
    <col min="7374" max="7374" width="17.42578125" style="10" customWidth="1"/>
    <col min="7375" max="7375" width="2.85546875" style="10" customWidth="1"/>
    <col min="7376" max="7376" width="22.42578125" style="10" customWidth="1"/>
    <col min="7377" max="7628" width="8.85546875" style="10"/>
    <col min="7629" max="7629" width="38.42578125" style="10" customWidth="1"/>
    <col min="7630" max="7630" width="17.42578125" style="10" customWidth="1"/>
    <col min="7631" max="7631" width="2.85546875" style="10" customWidth="1"/>
    <col min="7632" max="7632" width="22.42578125" style="10" customWidth="1"/>
    <col min="7633" max="7884" width="8.85546875" style="10"/>
    <col min="7885" max="7885" width="38.42578125" style="10" customWidth="1"/>
    <col min="7886" max="7886" width="17.42578125" style="10" customWidth="1"/>
    <col min="7887" max="7887" width="2.85546875" style="10" customWidth="1"/>
    <col min="7888" max="7888" width="22.42578125" style="10" customWidth="1"/>
    <col min="7889" max="8140" width="8.85546875" style="10"/>
    <col min="8141" max="8141" width="38.42578125" style="10" customWidth="1"/>
    <col min="8142" max="8142" width="17.42578125" style="10" customWidth="1"/>
    <col min="8143" max="8143" width="2.85546875" style="10" customWidth="1"/>
    <col min="8144" max="8144" width="22.42578125" style="10" customWidth="1"/>
    <col min="8145" max="8396" width="8.85546875" style="10"/>
    <col min="8397" max="8397" width="38.42578125" style="10" customWidth="1"/>
    <col min="8398" max="8398" width="17.42578125" style="10" customWidth="1"/>
    <col min="8399" max="8399" width="2.85546875" style="10" customWidth="1"/>
    <col min="8400" max="8400" width="22.42578125" style="10" customWidth="1"/>
    <col min="8401" max="8652" width="8.85546875" style="10"/>
    <col min="8653" max="8653" width="38.42578125" style="10" customWidth="1"/>
    <col min="8654" max="8654" width="17.42578125" style="10" customWidth="1"/>
    <col min="8655" max="8655" width="2.85546875" style="10" customWidth="1"/>
    <col min="8656" max="8656" width="22.42578125" style="10" customWidth="1"/>
    <col min="8657" max="8908" width="8.85546875" style="10"/>
    <col min="8909" max="8909" width="38.42578125" style="10" customWidth="1"/>
    <col min="8910" max="8910" width="17.42578125" style="10" customWidth="1"/>
    <col min="8911" max="8911" width="2.85546875" style="10" customWidth="1"/>
    <col min="8912" max="8912" width="22.42578125" style="10" customWidth="1"/>
    <col min="8913" max="9164" width="8.85546875" style="10"/>
    <col min="9165" max="9165" width="38.42578125" style="10" customWidth="1"/>
    <col min="9166" max="9166" width="17.42578125" style="10" customWidth="1"/>
    <col min="9167" max="9167" width="2.85546875" style="10" customWidth="1"/>
    <col min="9168" max="9168" width="22.42578125" style="10" customWidth="1"/>
    <col min="9169" max="9420" width="8.85546875" style="10"/>
    <col min="9421" max="9421" width="38.42578125" style="10" customWidth="1"/>
    <col min="9422" max="9422" width="17.42578125" style="10" customWidth="1"/>
    <col min="9423" max="9423" width="2.85546875" style="10" customWidth="1"/>
    <col min="9424" max="9424" width="22.42578125" style="10" customWidth="1"/>
    <col min="9425" max="9676" width="8.85546875" style="10"/>
    <col min="9677" max="9677" width="38.42578125" style="10" customWidth="1"/>
    <col min="9678" max="9678" width="17.42578125" style="10" customWidth="1"/>
    <col min="9679" max="9679" width="2.85546875" style="10" customWidth="1"/>
    <col min="9680" max="9680" width="22.42578125" style="10" customWidth="1"/>
    <col min="9681" max="9932" width="8.85546875" style="10"/>
    <col min="9933" max="9933" width="38.42578125" style="10" customWidth="1"/>
    <col min="9934" max="9934" width="17.42578125" style="10" customWidth="1"/>
    <col min="9935" max="9935" width="2.85546875" style="10" customWidth="1"/>
    <col min="9936" max="9936" width="22.42578125" style="10" customWidth="1"/>
    <col min="9937" max="10188" width="8.85546875" style="10"/>
    <col min="10189" max="10189" width="38.42578125" style="10" customWidth="1"/>
    <col min="10190" max="10190" width="17.42578125" style="10" customWidth="1"/>
    <col min="10191" max="10191" width="2.85546875" style="10" customWidth="1"/>
    <col min="10192" max="10192" width="22.42578125" style="10" customWidth="1"/>
    <col min="10193" max="10444" width="8.85546875" style="10"/>
    <col min="10445" max="10445" width="38.42578125" style="10" customWidth="1"/>
    <col min="10446" max="10446" width="17.42578125" style="10" customWidth="1"/>
    <col min="10447" max="10447" width="2.85546875" style="10" customWidth="1"/>
    <col min="10448" max="10448" width="22.42578125" style="10" customWidth="1"/>
    <col min="10449" max="10700" width="8.85546875" style="10"/>
    <col min="10701" max="10701" width="38.42578125" style="10" customWidth="1"/>
    <col min="10702" max="10702" width="17.42578125" style="10" customWidth="1"/>
    <col min="10703" max="10703" width="2.85546875" style="10" customWidth="1"/>
    <col min="10704" max="10704" width="22.42578125" style="10" customWidth="1"/>
    <col min="10705" max="10956" width="8.85546875" style="10"/>
    <col min="10957" max="10957" width="38.42578125" style="10" customWidth="1"/>
    <col min="10958" max="10958" width="17.42578125" style="10" customWidth="1"/>
    <col min="10959" max="10959" width="2.85546875" style="10" customWidth="1"/>
    <col min="10960" max="10960" width="22.42578125" style="10" customWidth="1"/>
    <col min="10961" max="11212" width="8.85546875" style="10"/>
    <col min="11213" max="11213" width="38.42578125" style="10" customWidth="1"/>
    <col min="11214" max="11214" width="17.42578125" style="10" customWidth="1"/>
    <col min="11215" max="11215" width="2.85546875" style="10" customWidth="1"/>
    <col min="11216" max="11216" width="22.42578125" style="10" customWidth="1"/>
    <col min="11217" max="11468" width="8.85546875" style="10"/>
    <col min="11469" max="11469" width="38.42578125" style="10" customWidth="1"/>
    <col min="11470" max="11470" width="17.42578125" style="10" customWidth="1"/>
    <col min="11471" max="11471" width="2.85546875" style="10" customWidth="1"/>
    <col min="11472" max="11472" width="22.42578125" style="10" customWidth="1"/>
    <col min="11473" max="11724" width="8.85546875" style="10"/>
    <col min="11725" max="11725" width="38.42578125" style="10" customWidth="1"/>
    <col min="11726" max="11726" width="17.42578125" style="10" customWidth="1"/>
    <col min="11727" max="11727" width="2.85546875" style="10" customWidth="1"/>
    <col min="11728" max="11728" width="22.42578125" style="10" customWidth="1"/>
    <col min="11729" max="11980" width="8.85546875" style="10"/>
    <col min="11981" max="11981" width="38.42578125" style="10" customWidth="1"/>
    <col min="11982" max="11982" width="17.42578125" style="10" customWidth="1"/>
    <col min="11983" max="11983" width="2.85546875" style="10" customWidth="1"/>
    <col min="11984" max="11984" width="22.42578125" style="10" customWidth="1"/>
    <col min="11985" max="12236" width="8.85546875" style="10"/>
    <col min="12237" max="12237" width="38.42578125" style="10" customWidth="1"/>
    <col min="12238" max="12238" width="17.42578125" style="10" customWidth="1"/>
    <col min="12239" max="12239" width="2.85546875" style="10" customWidth="1"/>
    <col min="12240" max="12240" width="22.42578125" style="10" customWidth="1"/>
    <col min="12241" max="12492" width="8.85546875" style="10"/>
    <col min="12493" max="12493" width="38.42578125" style="10" customWidth="1"/>
    <col min="12494" max="12494" width="17.42578125" style="10" customWidth="1"/>
    <col min="12495" max="12495" width="2.85546875" style="10" customWidth="1"/>
    <col min="12496" max="12496" width="22.42578125" style="10" customWidth="1"/>
    <col min="12497" max="12748" width="8.85546875" style="10"/>
    <col min="12749" max="12749" width="38.42578125" style="10" customWidth="1"/>
    <col min="12750" max="12750" width="17.42578125" style="10" customWidth="1"/>
    <col min="12751" max="12751" width="2.85546875" style="10" customWidth="1"/>
    <col min="12752" max="12752" width="22.42578125" style="10" customWidth="1"/>
    <col min="12753" max="13004" width="8.85546875" style="10"/>
    <col min="13005" max="13005" width="38.42578125" style="10" customWidth="1"/>
    <col min="13006" max="13006" width="17.42578125" style="10" customWidth="1"/>
    <col min="13007" max="13007" width="2.85546875" style="10" customWidth="1"/>
    <col min="13008" max="13008" width="22.42578125" style="10" customWidth="1"/>
    <col min="13009" max="13260" width="8.85546875" style="10"/>
    <col min="13261" max="13261" width="38.42578125" style="10" customWidth="1"/>
    <col min="13262" max="13262" width="17.42578125" style="10" customWidth="1"/>
    <col min="13263" max="13263" width="2.85546875" style="10" customWidth="1"/>
    <col min="13264" max="13264" width="22.42578125" style="10" customWidth="1"/>
    <col min="13265" max="13516" width="8.85546875" style="10"/>
    <col min="13517" max="13517" width="38.42578125" style="10" customWidth="1"/>
    <col min="13518" max="13518" width="17.42578125" style="10" customWidth="1"/>
    <col min="13519" max="13519" width="2.85546875" style="10" customWidth="1"/>
    <col min="13520" max="13520" width="22.42578125" style="10" customWidth="1"/>
    <col min="13521" max="13772" width="8.85546875" style="10"/>
    <col min="13773" max="13773" width="38.42578125" style="10" customWidth="1"/>
    <col min="13774" max="13774" width="17.42578125" style="10" customWidth="1"/>
    <col min="13775" max="13775" width="2.85546875" style="10" customWidth="1"/>
    <col min="13776" max="13776" width="22.42578125" style="10" customWidth="1"/>
    <col min="13777" max="14028" width="8.85546875" style="10"/>
    <col min="14029" max="14029" width="38.42578125" style="10" customWidth="1"/>
    <col min="14030" max="14030" width="17.42578125" style="10" customWidth="1"/>
    <col min="14031" max="14031" width="2.85546875" style="10" customWidth="1"/>
    <col min="14032" max="14032" width="22.42578125" style="10" customWidth="1"/>
    <col min="14033" max="14284" width="8.85546875" style="10"/>
    <col min="14285" max="14285" width="38.42578125" style="10" customWidth="1"/>
    <col min="14286" max="14286" width="17.42578125" style="10" customWidth="1"/>
    <col min="14287" max="14287" width="2.85546875" style="10" customWidth="1"/>
    <col min="14288" max="14288" width="22.42578125" style="10" customWidth="1"/>
    <col min="14289" max="14540" width="8.85546875" style="10"/>
    <col min="14541" max="14541" width="38.42578125" style="10" customWidth="1"/>
    <col min="14542" max="14542" width="17.42578125" style="10" customWidth="1"/>
    <col min="14543" max="14543" width="2.85546875" style="10" customWidth="1"/>
    <col min="14544" max="14544" width="22.42578125" style="10" customWidth="1"/>
    <col min="14545" max="14796" width="8.85546875" style="10"/>
    <col min="14797" max="14797" width="38.42578125" style="10" customWidth="1"/>
    <col min="14798" max="14798" width="17.42578125" style="10" customWidth="1"/>
    <col min="14799" max="14799" width="2.85546875" style="10" customWidth="1"/>
    <col min="14800" max="14800" width="22.42578125" style="10" customWidth="1"/>
    <col min="14801" max="15052" width="8.85546875" style="10"/>
    <col min="15053" max="15053" width="38.42578125" style="10" customWidth="1"/>
    <col min="15054" max="15054" width="17.42578125" style="10" customWidth="1"/>
    <col min="15055" max="15055" width="2.85546875" style="10" customWidth="1"/>
    <col min="15056" max="15056" width="22.42578125" style="10" customWidth="1"/>
    <col min="15057" max="15308" width="8.85546875" style="10"/>
    <col min="15309" max="15309" width="38.42578125" style="10" customWidth="1"/>
    <col min="15310" max="15310" width="17.42578125" style="10" customWidth="1"/>
    <col min="15311" max="15311" width="2.85546875" style="10" customWidth="1"/>
    <col min="15312" max="15312" width="22.42578125" style="10" customWidth="1"/>
    <col min="15313" max="15564" width="8.85546875" style="10"/>
    <col min="15565" max="15565" width="38.42578125" style="10" customWidth="1"/>
    <col min="15566" max="15566" width="17.42578125" style="10" customWidth="1"/>
    <col min="15567" max="15567" width="2.85546875" style="10" customWidth="1"/>
    <col min="15568" max="15568" width="22.42578125" style="10" customWidth="1"/>
    <col min="15569" max="15820" width="8.85546875" style="10"/>
    <col min="15821" max="15821" width="38.42578125" style="10" customWidth="1"/>
    <col min="15822" max="15822" width="17.42578125" style="10" customWidth="1"/>
    <col min="15823" max="15823" width="2.85546875" style="10" customWidth="1"/>
    <col min="15824" max="15824" width="22.42578125" style="10" customWidth="1"/>
    <col min="15825" max="16076" width="8.85546875" style="10"/>
    <col min="16077" max="16077" width="38.42578125" style="10" customWidth="1"/>
    <col min="16078" max="16078" width="17.42578125" style="10" customWidth="1"/>
    <col min="16079" max="16079" width="2.85546875" style="10" customWidth="1"/>
    <col min="16080" max="16080" width="22.42578125" style="10" customWidth="1"/>
    <col min="16081" max="16384" width="8.85546875" style="10"/>
  </cols>
  <sheetData>
    <row r="1" spans="1:9" ht="20.25" x14ac:dyDescent="0.3">
      <c r="A1" s="148" t="s">
        <v>82</v>
      </c>
      <c r="B1" s="148"/>
      <c r="C1" s="148"/>
      <c r="D1" s="148"/>
      <c r="E1" s="148"/>
      <c r="F1" s="148"/>
      <c r="G1" s="148"/>
      <c r="H1" s="148"/>
      <c r="I1" s="9"/>
    </row>
    <row r="2" spans="1:9" ht="17.100000000000001" customHeight="1" x14ac:dyDescent="0.3">
      <c r="A2" s="9"/>
      <c r="B2" s="9"/>
      <c r="C2" s="9"/>
      <c r="D2" s="9"/>
      <c r="E2" s="9"/>
      <c r="F2" s="9"/>
      <c r="G2" s="9"/>
      <c r="H2" s="9"/>
      <c r="I2" s="9"/>
    </row>
    <row r="3" spans="1:9" ht="20.100000000000001" customHeight="1" x14ac:dyDescent="0.25">
      <c r="A3" s="11" t="s">
        <v>3</v>
      </c>
      <c r="B3" s="146" t="s">
        <v>21</v>
      </c>
      <c r="C3" s="146"/>
      <c r="D3" s="146"/>
      <c r="E3" s="12"/>
      <c r="F3" s="12"/>
      <c r="G3" s="12"/>
      <c r="H3" s="12"/>
    </row>
    <row r="4" spans="1:9" ht="18" x14ac:dyDescent="0.25">
      <c r="A4" s="11" t="s">
        <v>4</v>
      </c>
      <c r="B4" s="147" t="s">
        <v>145</v>
      </c>
      <c r="C4" s="147"/>
      <c r="D4" s="147"/>
      <c r="E4" s="14"/>
      <c r="F4" s="14"/>
      <c r="G4" s="14"/>
      <c r="H4" s="14"/>
      <c r="I4" s="15"/>
    </row>
    <row r="5" spans="1:9" ht="18" x14ac:dyDescent="0.25">
      <c r="A5" s="17"/>
      <c r="B5" s="17"/>
      <c r="C5" s="17"/>
      <c r="D5" s="17"/>
      <c r="I5" s="18"/>
    </row>
    <row r="6" spans="1:9" ht="27" customHeight="1" x14ac:dyDescent="0.2">
      <c r="A6" s="152" t="s">
        <v>141</v>
      </c>
      <c r="B6" s="152"/>
      <c r="C6" s="152"/>
      <c r="D6" s="152"/>
      <c r="E6" s="152"/>
      <c r="F6" s="152"/>
      <c r="G6" s="152"/>
      <c r="H6" s="152"/>
    </row>
    <row r="7" spans="1:9" ht="15" thickBot="1" x14ac:dyDescent="0.25">
      <c r="F7" s="10"/>
      <c r="G7" s="10"/>
      <c r="H7" s="10"/>
    </row>
    <row r="8" spans="1:9" ht="15" thickBot="1" x14ac:dyDescent="0.25">
      <c r="B8" s="19"/>
      <c r="C8" s="20"/>
      <c r="D8" s="21" t="s">
        <v>113</v>
      </c>
      <c r="F8" s="149" t="s">
        <v>112</v>
      </c>
      <c r="G8" s="150"/>
      <c r="H8" s="151"/>
    </row>
    <row r="9" spans="1:9" ht="16.5" thickBot="1" x14ac:dyDescent="0.3">
      <c r="B9" s="22" t="s">
        <v>91</v>
      </c>
      <c r="C9" s="23" t="s">
        <v>0</v>
      </c>
      <c r="D9" s="24" t="s">
        <v>90</v>
      </c>
      <c r="F9" s="25" t="s">
        <v>79</v>
      </c>
      <c r="G9" s="26" t="s">
        <v>80</v>
      </c>
      <c r="H9" s="27" t="s">
        <v>81</v>
      </c>
    </row>
    <row r="10" spans="1:9" ht="15" x14ac:dyDescent="0.2">
      <c r="A10" s="16" t="s">
        <v>92</v>
      </c>
      <c r="B10" s="28"/>
      <c r="C10" s="29"/>
      <c r="D10" s="30"/>
      <c r="F10" s="31"/>
      <c r="G10" s="32"/>
      <c r="H10" s="33"/>
    </row>
    <row r="11" spans="1:9" ht="17.25" x14ac:dyDescent="0.35">
      <c r="A11" s="34" t="s">
        <v>84</v>
      </c>
      <c r="B11" s="35">
        <v>500000</v>
      </c>
      <c r="C11" s="36" t="s">
        <v>85</v>
      </c>
      <c r="D11" s="30"/>
      <c r="F11" s="37"/>
      <c r="G11" s="38"/>
      <c r="H11" s="39"/>
    </row>
    <row r="12" spans="1:9" ht="15" x14ac:dyDescent="0.2">
      <c r="A12" s="34" t="s">
        <v>86</v>
      </c>
      <c r="B12" s="40">
        <v>200000</v>
      </c>
      <c r="C12" s="41" t="s">
        <v>0</v>
      </c>
      <c r="D12" s="47">
        <f>IFERROR(B11/B12,0)</f>
        <v>2.5</v>
      </c>
      <c r="E12" s="2"/>
      <c r="F12" s="48" t="s">
        <v>5</v>
      </c>
      <c r="G12" s="49" t="s">
        <v>49</v>
      </c>
      <c r="H12" s="50" t="s">
        <v>19</v>
      </c>
    </row>
    <row r="13" spans="1:9" x14ac:dyDescent="0.2">
      <c r="B13" s="42"/>
      <c r="D13" s="51"/>
      <c r="E13" s="2"/>
      <c r="F13" s="48"/>
      <c r="G13" s="49"/>
      <c r="H13" s="50"/>
    </row>
    <row r="14" spans="1:9" ht="15" x14ac:dyDescent="0.2">
      <c r="A14" s="16" t="s">
        <v>93</v>
      </c>
      <c r="B14" s="28"/>
      <c r="C14" s="41"/>
      <c r="D14" s="52"/>
      <c r="E14" s="2"/>
      <c r="F14" s="48"/>
      <c r="G14" s="49"/>
      <c r="H14" s="50"/>
    </row>
    <row r="15" spans="1:9" ht="17.25" x14ac:dyDescent="0.35">
      <c r="A15" s="34" t="s">
        <v>1</v>
      </c>
      <c r="B15" s="35">
        <v>900000</v>
      </c>
      <c r="C15" s="36" t="s">
        <v>85</v>
      </c>
      <c r="D15" s="52"/>
      <c r="E15" s="2"/>
      <c r="F15" s="48"/>
      <c r="G15" s="49"/>
      <c r="H15" s="50"/>
    </row>
    <row r="16" spans="1:9" ht="15" x14ac:dyDescent="0.2">
      <c r="A16" s="34" t="s">
        <v>89</v>
      </c>
      <c r="B16" s="79">
        <f>(B17+B18)/2</f>
        <v>387500</v>
      </c>
      <c r="C16" s="41" t="s">
        <v>0</v>
      </c>
      <c r="D16" s="47">
        <f>IFERROR(B15/B16,0)</f>
        <v>2.3225806451612905</v>
      </c>
      <c r="E16" s="2"/>
      <c r="F16" s="48" t="s">
        <v>18</v>
      </c>
      <c r="G16" s="49" t="s">
        <v>50</v>
      </c>
      <c r="H16" s="50" t="s">
        <v>6</v>
      </c>
    </row>
    <row r="17" spans="1:8" ht="15" x14ac:dyDescent="0.2">
      <c r="A17" s="34" t="s">
        <v>87</v>
      </c>
      <c r="B17" s="43">
        <v>350000</v>
      </c>
      <c r="C17" s="41"/>
      <c r="D17" s="52"/>
      <c r="E17" s="2"/>
      <c r="F17" s="48"/>
      <c r="G17" s="49"/>
      <c r="H17" s="50"/>
    </row>
    <row r="18" spans="1:8" ht="15" x14ac:dyDescent="0.2">
      <c r="A18" s="34" t="s">
        <v>88</v>
      </c>
      <c r="B18" s="43">
        <v>425000</v>
      </c>
      <c r="C18" s="41"/>
      <c r="D18" s="52"/>
      <c r="E18" s="2"/>
      <c r="F18" s="48"/>
      <c r="G18" s="49"/>
      <c r="H18" s="50"/>
    </row>
    <row r="19" spans="1:8" x14ac:dyDescent="0.2">
      <c r="B19" s="42"/>
      <c r="D19" s="51"/>
      <c r="E19" s="2"/>
      <c r="F19" s="53"/>
      <c r="G19" s="54"/>
      <c r="H19" s="51"/>
    </row>
    <row r="20" spans="1:8" ht="15" x14ac:dyDescent="0.2">
      <c r="A20" s="16" t="s">
        <v>94</v>
      </c>
      <c r="B20" s="28"/>
      <c r="C20" s="41"/>
      <c r="D20" s="52"/>
      <c r="E20" s="2"/>
      <c r="F20" s="48"/>
      <c r="G20" s="49"/>
      <c r="H20" s="50"/>
    </row>
    <row r="21" spans="1:8" ht="17.25" x14ac:dyDescent="0.35">
      <c r="A21" s="34" t="s">
        <v>2</v>
      </c>
      <c r="B21" s="35">
        <v>445000</v>
      </c>
      <c r="C21" s="36" t="s">
        <v>85</v>
      </c>
      <c r="D21" s="52"/>
      <c r="E21" s="2"/>
      <c r="F21" s="48"/>
      <c r="G21" s="49"/>
      <c r="H21" s="50"/>
    </row>
    <row r="22" spans="1:8" ht="15" x14ac:dyDescent="0.2">
      <c r="A22" s="34" t="s">
        <v>95</v>
      </c>
      <c r="B22" s="79">
        <f>B16</f>
        <v>387500</v>
      </c>
      <c r="C22" s="41" t="s">
        <v>0</v>
      </c>
      <c r="D22" s="55">
        <f>IFERROR(B21/B22,0)</f>
        <v>1.1483870967741936</v>
      </c>
      <c r="E22" s="2"/>
      <c r="F22" s="48" t="s">
        <v>9</v>
      </c>
      <c r="G22" s="49" t="s">
        <v>51</v>
      </c>
      <c r="H22" s="50" t="s">
        <v>10</v>
      </c>
    </row>
    <row r="23" spans="1:8" ht="20.100000000000001" customHeight="1" x14ac:dyDescent="0.2">
      <c r="A23" s="29"/>
      <c r="B23" s="42"/>
      <c r="D23" s="51"/>
      <c r="E23" s="2"/>
      <c r="F23" s="48"/>
      <c r="G23" s="49"/>
      <c r="H23" s="50"/>
    </row>
    <row r="24" spans="1:8" ht="15" x14ac:dyDescent="0.2">
      <c r="A24" s="16" t="s">
        <v>96</v>
      </c>
      <c r="B24" s="28"/>
      <c r="C24" s="41"/>
      <c r="D24" s="52"/>
      <c r="E24" s="2"/>
      <c r="F24" s="48"/>
      <c r="G24" s="49"/>
      <c r="H24" s="50"/>
    </row>
    <row r="25" spans="1:8" ht="17.25" x14ac:dyDescent="0.35">
      <c r="A25" s="34" t="s">
        <v>97</v>
      </c>
      <c r="B25" s="35">
        <v>725000</v>
      </c>
      <c r="C25" s="36" t="s">
        <v>85</v>
      </c>
      <c r="D25" s="52"/>
      <c r="E25" s="2"/>
      <c r="F25" s="48"/>
      <c r="G25" s="49"/>
      <c r="H25" s="50"/>
    </row>
    <row r="26" spans="1:8" ht="15" x14ac:dyDescent="0.2">
      <c r="A26" s="34" t="s">
        <v>142</v>
      </c>
      <c r="B26" s="40">
        <v>850000</v>
      </c>
      <c r="C26" s="41" t="s">
        <v>0</v>
      </c>
      <c r="D26" s="56">
        <f>IFERROR(B25/B26,0)</f>
        <v>0.8529411764705882</v>
      </c>
      <c r="E26" s="2"/>
      <c r="F26" s="48" t="s">
        <v>7</v>
      </c>
      <c r="G26" s="49" t="s">
        <v>52</v>
      </c>
      <c r="H26" s="50" t="s">
        <v>8</v>
      </c>
    </row>
    <row r="27" spans="1:8" ht="15" x14ac:dyDescent="0.2">
      <c r="A27" s="29"/>
      <c r="B27" s="28"/>
      <c r="C27" s="41"/>
      <c r="D27" s="52"/>
      <c r="E27" s="2"/>
      <c r="F27" s="48"/>
      <c r="G27" s="49"/>
      <c r="H27" s="50"/>
    </row>
    <row r="28" spans="1:8" ht="15" x14ac:dyDescent="0.2">
      <c r="A28" s="16" t="s">
        <v>98</v>
      </c>
      <c r="B28" s="28"/>
      <c r="C28" s="29"/>
      <c r="D28" s="57"/>
      <c r="E28" s="2"/>
      <c r="F28" s="48"/>
      <c r="G28" s="49"/>
      <c r="H28" s="50"/>
    </row>
    <row r="29" spans="1:8" ht="15" x14ac:dyDescent="0.2">
      <c r="A29" s="34" t="s">
        <v>102</v>
      </c>
      <c r="B29" s="40">
        <v>185000</v>
      </c>
      <c r="C29" s="29"/>
      <c r="D29" s="57"/>
      <c r="E29" s="2"/>
      <c r="F29" s="48"/>
      <c r="G29" s="49"/>
      <c r="H29" s="50"/>
    </row>
    <row r="30" spans="1:8" ht="15" x14ac:dyDescent="0.2">
      <c r="A30" s="34" t="s">
        <v>103</v>
      </c>
      <c r="B30" s="43">
        <v>125000</v>
      </c>
      <c r="C30" s="29"/>
      <c r="D30" s="57"/>
      <c r="E30" s="2"/>
      <c r="F30" s="48"/>
      <c r="G30" s="49"/>
      <c r="H30" s="50"/>
    </row>
    <row r="31" spans="1:8" ht="15" x14ac:dyDescent="0.2">
      <c r="A31" s="34" t="s">
        <v>104</v>
      </c>
      <c r="B31" s="43">
        <v>90000</v>
      </c>
      <c r="C31" s="29"/>
      <c r="D31" s="57"/>
      <c r="E31" s="2"/>
      <c r="F31" s="48"/>
      <c r="G31" s="49"/>
      <c r="H31" s="50"/>
    </row>
    <row r="32" spans="1:8" ht="15" x14ac:dyDescent="0.2">
      <c r="A32" s="34" t="s">
        <v>106</v>
      </c>
      <c r="B32" s="43">
        <v>125000</v>
      </c>
      <c r="C32" s="29"/>
      <c r="D32" s="57"/>
      <c r="E32" s="2"/>
      <c r="F32" s="48"/>
      <c r="G32" s="49"/>
      <c r="H32" s="50"/>
    </row>
    <row r="33" spans="1:8" ht="17.25" customHeight="1" x14ac:dyDescent="0.2">
      <c r="A33" s="34" t="s">
        <v>105</v>
      </c>
      <c r="B33" s="44">
        <v>400000</v>
      </c>
      <c r="C33" s="29"/>
      <c r="D33" s="57"/>
      <c r="E33" s="2"/>
      <c r="F33" s="48"/>
      <c r="G33" s="49"/>
      <c r="H33" s="50"/>
    </row>
    <row r="34" spans="1:8" ht="17.25" x14ac:dyDescent="0.35">
      <c r="A34" s="45" t="s">
        <v>107</v>
      </c>
      <c r="B34" s="97">
        <f>SUM(B29:B33)</f>
        <v>925000</v>
      </c>
      <c r="C34" s="36" t="s">
        <v>85</v>
      </c>
      <c r="D34" s="57"/>
      <c r="E34" s="2"/>
      <c r="F34" s="48"/>
      <c r="G34" s="49"/>
      <c r="H34" s="50"/>
    </row>
    <row r="35" spans="1:8" ht="17.25" x14ac:dyDescent="0.35">
      <c r="A35" s="34" t="s">
        <v>99</v>
      </c>
      <c r="B35" s="97">
        <f>SUM(B36:B37)</f>
        <v>1275000</v>
      </c>
      <c r="C35" s="41" t="s">
        <v>0</v>
      </c>
      <c r="D35" s="56">
        <f>IFERROR(B34/B35,0)</f>
        <v>0.72549019607843135</v>
      </c>
      <c r="E35" s="2"/>
      <c r="F35" s="48" t="s">
        <v>11</v>
      </c>
      <c r="G35" s="49" t="s">
        <v>53</v>
      </c>
      <c r="H35" s="50" t="s">
        <v>12</v>
      </c>
    </row>
    <row r="36" spans="1:8" ht="17.100000000000001" customHeight="1" x14ac:dyDescent="0.2">
      <c r="A36" s="34" t="s">
        <v>100</v>
      </c>
      <c r="B36" s="79">
        <f>B18</f>
        <v>425000</v>
      </c>
      <c r="C36" s="29"/>
      <c r="D36" s="57"/>
      <c r="E36" s="2"/>
      <c r="F36" s="48"/>
      <c r="G36" s="49"/>
      <c r="H36" s="50"/>
    </row>
    <row r="37" spans="1:8" ht="17.25" x14ac:dyDescent="0.35">
      <c r="A37" s="34" t="s">
        <v>101</v>
      </c>
      <c r="B37" s="118">
        <f>B26</f>
        <v>850000</v>
      </c>
      <c r="C37" s="29"/>
      <c r="D37" s="57"/>
      <c r="E37" s="2"/>
      <c r="F37" s="48"/>
      <c r="G37" s="49"/>
      <c r="H37" s="50"/>
    </row>
    <row r="38" spans="1:8" x14ac:dyDescent="0.2">
      <c r="B38" s="42"/>
      <c r="D38" s="51"/>
      <c r="E38" s="2"/>
      <c r="F38" s="53"/>
      <c r="G38" s="54"/>
      <c r="H38" s="51"/>
    </row>
    <row r="39" spans="1:8" ht="15" x14ac:dyDescent="0.2">
      <c r="A39" s="16" t="s">
        <v>108</v>
      </c>
      <c r="B39" s="28"/>
      <c r="C39" s="29"/>
      <c r="D39" s="57"/>
      <c r="E39" s="2"/>
      <c r="F39" s="48"/>
      <c r="G39" s="49"/>
      <c r="H39" s="50"/>
    </row>
    <row r="40" spans="1:8" ht="15" x14ac:dyDescent="0.2">
      <c r="A40" s="34" t="s">
        <v>13</v>
      </c>
      <c r="B40" s="40">
        <v>63000</v>
      </c>
      <c r="C40" s="29"/>
      <c r="D40" s="57"/>
      <c r="E40" s="2"/>
      <c r="F40" s="48"/>
      <c r="G40" s="49"/>
      <c r="H40" s="50"/>
    </row>
    <row r="41" spans="1:8" ht="15" x14ac:dyDescent="0.2">
      <c r="A41" s="34" t="s">
        <v>20</v>
      </c>
      <c r="B41" s="43">
        <v>52000</v>
      </c>
      <c r="C41" s="29"/>
      <c r="D41" s="57"/>
      <c r="E41" s="2"/>
      <c r="F41" s="48"/>
      <c r="G41" s="49"/>
      <c r="H41" s="50"/>
    </row>
    <row r="42" spans="1:8" ht="15" x14ac:dyDescent="0.2">
      <c r="A42" s="34" t="s">
        <v>14</v>
      </c>
      <c r="B42" s="43">
        <v>2000</v>
      </c>
      <c r="C42" s="29"/>
      <c r="D42" s="57"/>
      <c r="E42" s="2"/>
      <c r="F42" s="48"/>
      <c r="G42" s="49"/>
      <c r="H42" s="50"/>
    </row>
    <row r="43" spans="1:8" ht="15" x14ac:dyDescent="0.2">
      <c r="A43" s="34" t="s">
        <v>15</v>
      </c>
      <c r="B43" s="43">
        <v>25000</v>
      </c>
      <c r="C43" s="29"/>
      <c r="D43" s="57"/>
      <c r="E43" s="2"/>
      <c r="F43" s="48"/>
      <c r="G43" s="49"/>
      <c r="H43" s="50"/>
    </row>
    <row r="44" spans="1:8" ht="15" x14ac:dyDescent="0.2">
      <c r="A44" s="34" t="s">
        <v>16</v>
      </c>
      <c r="B44" s="43">
        <v>700000</v>
      </c>
      <c r="C44" s="29"/>
      <c r="D44" s="57"/>
      <c r="E44" s="2"/>
      <c r="F44" s="48"/>
      <c r="G44" s="49"/>
      <c r="H44" s="50"/>
    </row>
    <row r="45" spans="1:8" ht="17.25" customHeight="1" x14ac:dyDescent="0.2">
      <c r="A45" s="34" t="s">
        <v>17</v>
      </c>
      <c r="B45" s="44">
        <v>0</v>
      </c>
      <c r="C45" s="29"/>
      <c r="D45" s="57"/>
      <c r="E45" s="2"/>
      <c r="F45" s="48"/>
      <c r="G45" s="49"/>
      <c r="H45" s="50"/>
    </row>
    <row r="46" spans="1:8" ht="17.25" x14ac:dyDescent="0.35">
      <c r="A46" s="34" t="s">
        <v>109</v>
      </c>
      <c r="B46" s="97">
        <f>SUM(B40:B45)</f>
        <v>842000</v>
      </c>
      <c r="C46" s="36" t="s">
        <v>85</v>
      </c>
      <c r="D46" s="57"/>
      <c r="E46" s="2"/>
      <c r="F46" s="48"/>
      <c r="G46" s="49"/>
      <c r="H46" s="50"/>
    </row>
    <row r="47" spans="1:8" ht="17.25" x14ac:dyDescent="0.35">
      <c r="A47" s="34" t="s">
        <v>143</v>
      </c>
      <c r="B47" s="97">
        <f>SUM(B48:B49)</f>
        <v>215000</v>
      </c>
      <c r="C47" s="41" t="s">
        <v>0</v>
      </c>
      <c r="D47" s="47">
        <f>IFERROR(B46/B47,0)</f>
        <v>3.9162790697674419</v>
      </c>
      <c r="E47" s="2"/>
      <c r="F47" s="48" t="s">
        <v>18</v>
      </c>
      <c r="G47" s="49" t="s">
        <v>54</v>
      </c>
      <c r="H47" s="50" t="s">
        <v>19</v>
      </c>
    </row>
    <row r="48" spans="1:8" ht="21" customHeight="1" x14ac:dyDescent="0.2">
      <c r="A48" s="34" t="s">
        <v>110</v>
      </c>
      <c r="B48" s="79">
        <f>B31</f>
        <v>90000</v>
      </c>
      <c r="C48" s="29"/>
      <c r="D48" s="57"/>
      <c r="E48" s="2"/>
      <c r="F48" s="48"/>
      <c r="G48" s="49"/>
      <c r="H48" s="50"/>
    </row>
    <row r="49" spans="1:8" ht="18" thickBot="1" x14ac:dyDescent="0.4">
      <c r="A49" s="34" t="s">
        <v>111</v>
      </c>
      <c r="B49" s="119">
        <f>B32</f>
        <v>125000</v>
      </c>
      <c r="C49" s="46"/>
      <c r="D49" s="58"/>
      <c r="E49" s="2"/>
      <c r="F49" s="59"/>
      <c r="G49" s="60"/>
      <c r="H49" s="61"/>
    </row>
  </sheetData>
  <mergeCells count="5">
    <mergeCell ref="B3:D3"/>
    <mergeCell ref="B4:D4"/>
    <mergeCell ref="A1:H1"/>
    <mergeCell ref="F8:H8"/>
    <mergeCell ref="A6:H6"/>
  </mergeCells>
  <phoneticPr fontId="14" type="noConversion"/>
  <conditionalFormatting sqref="D12">
    <cfRule type="cellIs" dxfId="64" priority="240" stopIfTrue="1" operator="greaterThanOrEqual">
      <formula>1.5</formula>
    </cfRule>
    <cfRule type="cellIs" dxfId="63" priority="243" stopIfTrue="1" operator="between">
      <formula>1.49</formula>
      <formula>1</formula>
    </cfRule>
    <cfRule type="cellIs" dxfId="62" priority="244" stopIfTrue="1" operator="lessThanOrEqual">
      <formula>1</formula>
    </cfRule>
  </conditionalFormatting>
  <conditionalFormatting sqref="D16">
    <cfRule type="cellIs" dxfId="61" priority="237" stopIfTrue="1" operator="greaterThanOrEqual">
      <formula>2.5</formula>
    </cfRule>
    <cfRule type="cellIs" dxfId="60" priority="238" stopIfTrue="1" operator="between">
      <formula>1.76</formula>
      <formula>2.49</formula>
    </cfRule>
    <cfRule type="cellIs" dxfId="59" priority="239" stopIfTrue="1" operator="lessThanOrEqual">
      <formula>1.75</formula>
    </cfRule>
  </conditionalFormatting>
  <conditionalFormatting sqref="D22">
    <cfRule type="cellIs" dxfId="58" priority="231" stopIfTrue="1" operator="greaterThanOrEqual">
      <formula>1.5</formula>
    </cfRule>
    <cfRule type="cellIs" dxfId="57" priority="232" stopIfTrue="1" operator="between">
      <formula>1.49</formula>
      <formula>0.86</formula>
    </cfRule>
    <cfRule type="cellIs" dxfId="56" priority="233" stopIfTrue="1" operator="lessThanOrEqual">
      <formula>0.85</formula>
    </cfRule>
  </conditionalFormatting>
  <conditionalFormatting sqref="D26">
    <cfRule type="cellIs" dxfId="55" priority="187" stopIfTrue="1" operator="greaterThanOrEqual">
      <formula>1</formula>
    </cfRule>
    <cfRule type="cellIs" dxfId="54" priority="188" stopIfTrue="1" operator="between">
      <formula>0.61</formula>
      <formula>0.99</formula>
    </cfRule>
    <cfRule type="cellIs" dxfId="53" priority="189" stopIfTrue="1" operator="lessThanOrEqual">
      <formula>0.6</formula>
    </cfRule>
  </conditionalFormatting>
  <conditionalFormatting sqref="D35">
    <cfRule type="cellIs" dxfId="52" priority="91" stopIfTrue="1" operator="lessThanOrEqual">
      <formula>0.3</formula>
    </cfRule>
    <cfRule type="cellIs" dxfId="51" priority="92" stopIfTrue="1" operator="between">
      <formula>0.301</formula>
      <formula>0.79</formula>
    </cfRule>
    <cfRule type="cellIs" dxfId="50" priority="93" stopIfTrue="1" operator="greaterThanOrEqual">
      <formula>0.8</formula>
    </cfRule>
  </conditionalFormatting>
  <conditionalFormatting sqref="D47">
    <cfRule type="cellIs" dxfId="49" priority="216" stopIfTrue="1" operator="greaterThanOrEqual">
      <formula>2.5</formula>
    </cfRule>
    <cfRule type="cellIs" dxfId="48" priority="217" stopIfTrue="1" operator="between">
      <formula>1.01</formula>
      <formula>2.49</formula>
    </cfRule>
    <cfRule type="cellIs" dxfId="47" priority="218" stopIfTrue="1" operator="lessThanOrEqual">
      <formula>1</formula>
    </cfRule>
  </conditionalFormatting>
  <pageMargins left="0.5" right="0.5" top="0.5" bottom="0.5" header="0" footer="0"/>
  <pageSetup scale="91" orientation="portrait" horizontalDpi="300" verticalDpi="300" r:id="rId1"/>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64FC1-BD25-4544-A627-6B4980AE3861}">
  <sheetPr>
    <pageSetUpPr fitToPage="1"/>
  </sheetPr>
  <dimension ref="A1:J59"/>
  <sheetViews>
    <sheetView tabSelected="1" zoomScaleNormal="100" workbookViewId="0">
      <pane xSplit="10" ySplit="5" topLeftCell="K6" activePane="bottomRight" state="frozen"/>
      <selection activeCell="D37" sqref="D37"/>
      <selection pane="topRight" activeCell="D37" sqref="D37"/>
      <selection pane="bottomLeft" activeCell="D37" sqref="D37"/>
      <selection pane="bottomRight" activeCell="A10" sqref="A10"/>
    </sheetView>
  </sheetViews>
  <sheetFormatPr defaultColWidth="8.85546875" defaultRowHeight="14.25" x14ac:dyDescent="0.2"/>
  <cols>
    <col min="1" max="1" width="40.28515625" style="2" customWidth="1"/>
    <col min="2" max="2" width="17.42578125" style="2" customWidth="1"/>
    <col min="3" max="3" width="2.85546875" style="2" customWidth="1"/>
    <col min="4" max="4" width="16.42578125" style="2" customWidth="1"/>
    <col min="5" max="5" width="2.7109375" style="2" customWidth="1"/>
    <col min="6" max="6" width="10.85546875" style="2" customWidth="1"/>
    <col min="7" max="7" width="3" style="2" customWidth="1"/>
    <col min="8" max="8" width="12.140625" style="5" customWidth="1"/>
    <col min="9" max="9" width="12.42578125" style="5" customWidth="1"/>
    <col min="10" max="10" width="13.42578125" style="5" customWidth="1"/>
    <col min="11" max="209" width="8.85546875" style="2"/>
    <col min="210" max="210" width="38.42578125" style="2" customWidth="1"/>
    <col min="211" max="211" width="17.42578125" style="2" customWidth="1"/>
    <col min="212" max="212" width="2.85546875" style="2" customWidth="1"/>
    <col min="213" max="213" width="22.42578125" style="2" customWidth="1"/>
    <col min="214" max="465" width="8.85546875" style="2"/>
    <col min="466" max="466" width="38.42578125" style="2" customWidth="1"/>
    <col min="467" max="467" width="17.42578125" style="2" customWidth="1"/>
    <col min="468" max="468" width="2.85546875" style="2" customWidth="1"/>
    <col min="469" max="469" width="22.42578125" style="2" customWidth="1"/>
    <col min="470" max="721" width="8.85546875" style="2"/>
    <col min="722" max="722" width="38.42578125" style="2" customWidth="1"/>
    <col min="723" max="723" width="17.42578125" style="2" customWidth="1"/>
    <col min="724" max="724" width="2.85546875" style="2" customWidth="1"/>
    <col min="725" max="725" width="22.42578125" style="2" customWidth="1"/>
    <col min="726" max="977" width="8.85546875" style="2"/>
    <col min="978" max="978" width="38.42578125" style="2" customWidth="1"/>
    <col min="979" max="979" width="17.42578125" style="2" customWidth="1"/>
    <col min="980" max="980" width="2.85546875" style="2" customWidth="1"/>
    <col min="981" max="981" width="22.42578125" style="2" customWidth="1"/>
    <col min="982" max="1233" width="8.85546875" style="2"/>
    <col min="1234" max="1234" width="38.42578125" style="2" customWidth="1"/>
    <col min="1235" max="1235" width="17.42578125" style="2" customWidth="1"/>
    <col min="1236" max="1236" width="2.85546875" style="2" customWidth="1"/>
    <col min="1237" max="1237" width="22.42578125" style="2" customWidth="1"/>
    <col min="1238" max="1489" width="8.85546875" style="2"/>
    <col min="1490" max="1490" width="38.42578125" style="2" customWidth="1"/>
    <col min="1491" max="1491" width="17.42578125" style="2" customWidth="1"/>
    <col min="1492" max="1492" width="2.85546875" style="2" customWidth="1"/>
    <col min="1493" max="1493" width="22.42578125" style="2" customWidth="1"/>
    <col min="1494" max="1745" width="8.85546875" style="2"/>
    <col min="1746" max="1746" width="38.42578125" style="2" customWidth="1"/>
    <col min="1747" max="1747" width="17.42578125" style="2" customWidth="1"/>
    <col min="1748" max="1748" width="2.85546875" style="2" customWidth="1"/>
    <col min="1749" max="1749" width="22.42578125" style="2" customWidth="1"/>
    <col min="1750" max="2001" width="8.85546875" style="2"/>
    <col min="2002" max="2002" width="38.42578125" style="2" customWidth="1"/>
    <col min="2003" max="2003" width="17.42578125" style="2" customWidth="1"/>
    <col min="2004" max="2004" width="2.85546875" style="2" customWidth="1"/>
    <col min="2005" max="2005" width="22.42578125" style="2" customWidth="1"/>
    <col min="2006" max="2257" width="8.85546875" style="2"/>
    <col min="2258" max="2258" width="38.42578125" style="2" customWidth="1"/>
    <col min="2259" max="2259" width="17.42578125" style="2" customWidth="1"/>
    <col min="2260" max="2260" width="2.85546875" style="2" customWidth="1"/>
    <col min="2261" max="2261" width="22.42578125" style="2" customWidth="1"/>
    <col min="2262" max="2513" width="8.85546875" style="2"/>
    <col min="2514" max="2514" width="38.42578125" style="2" customWidth="1"/>
    <col min="2515" max="2515" width="17.42578125" style="2" customWidth="1"/>
    <col min="2516" max="2516" width="2.85546875" style="2" customWidth="1"/>
    <col min="2517" max="2517" width="22.42578125" style="2" customWidth="1"/>
    <col min="2518" max="2769" width="8.85546875" style="2"/>
    <col min="2770" max="2770" width="38.42578125" style="2" customWidth="1"/>
    <col min="2771" max="2771" width="17.42578125" style="2" customWidth="1"/>
    <col min="2772" max="2772" width="2.85546875" style="2" customWidth="1"/>
    <col min="2773" max="2773" width="22.42578125" style="2" customWidth="1"/>
    <col min="2774" max="3025" width="8.85546875" style="2"/>
    <col min="3026" max="3026" width="38.42578125" style="2" customWidth="1"/>
    <col min="3027" max="3027" width="17.42578125" style="2" customWidth="1"/>
    <col min="3028" max="3028" width="2.85546875" style="2" customWidth="1"/>
    <col min="3029" max="3029" width="22.42578125" style="2" customWidth="1"/>
    <col min="3030" max="3281" width="8.85546875" style="2"/>
    <col min="3282" max="3282" width="38.42578125" style="2" customWidth="1"/>
    <col min="3283" max="3283" width="17.42578125" style="2" customWidth="1"/>
    <col min="3284" max="3284" width="2.85546875" style="2" customWidth="1"/>
    <col min="3285" max="3285" width="22.42578125" style="2" customWidth="1"/>
    <col min="3286" max="3537" width="8.85546875" style="2"/>
    <col min="3538" max="3538" width="38.42578125" style="2" customWidth="1"/>
    <col min="3539" max="3539" width="17.42578125" style="2" customWidth="1"/>
    <col min="3540" max="3540" width="2.85546875" style="2" customWidth="1"/>
    <col min="3541" max="3541" width="22.42578125" style="2" customWidth="1"/>
    <col min="3542" max="3793" width="8.85546875" style="2"/>
    <col min="3794" max="3794" width="38.42578125" style="2" customWidth="1"/>
    <col min="3795" max="3795" width="17.42578125" style="2" customWidth="1"/>
    <col min="3796" max="3796" width="2.85546875" style="2" customWidth="1"/>
    <col min="3797" max="3797" width="22.42578125" style="2" customWidth="1"/>
    <col min="3798" max="4049" width="8.85546875" style="2"/>
    <col min="4050" max="4050" width="38.42578125" style="2" customWidth="1"/>
    <col min="4051" max="4051" width="17.42578125" style="2" customWidth="1"/>
    <col min="4052" max="4052" width="2.85546875" style="2" customWidth="1"/>
    <col min="4053" max="4053" width="22.42578125" style="2" customWidth="1"/>
    <col min="4054" max="4305" width="8.85546875" style="2"/>
    <col min="4306" max="4306" width="38.42578125" style="2" customWidth="1"/>
    <col min="4307" max="4307" width="17.42578125" style="2" customWidth="1"/>
    <col min="4308" max="4308" width="2.85546875" style="2" customWidth="1"/>
    <col min="4309" max="4309" width="22.42578125" style="2" customWidth="1"/>
    <col min="4310" max="4561" width="8.85546875" style="2"/>
    <col min="4562" max="4562" width="38.42578125" style="2" customWidth="1"/>
    <col min="4563" max="4563" width="17.42578125" style="2" customWidth="1"/>
    <col min="4564" max="4564" width="2.85546875" style="2" customWidth="1"/>
    <col min="4565" max="4565" width="22.42578125" style="2" customWidth="1"/>
    <col min="4566" max="4817" width="8.85546875" style="2"/>
    <col min="4818" max="4818" width="38.42578125" style="2" customWidth="1"/>
    <col min="4819" max="4819" width="17.42578125" style="2" customWidth="1"/>
    <col min="4820" max="4820" width="2.85546875" style="2" customWidth="1"/>
    <col min="4821" max="4821" width="22.42578125" style="2" customWidth="1"/>
    <col min="4822" max="5073" width="8.85546875" style="2"/>
    <col min="5074" max="5074" width="38.42578125" style="2" customWidth="1"/>
    <col min="5075" max="5075" width="17.42578125" style="2" customWidth="1"/>
    <col min="5076" max="5076" width="2.85546875" style="2" customWidth="1"/>
    <col min="5077" max="5077" width="22.42578125" style="2" customWidth="1"/>
    <col min="5078" max="5329" width="8.85546875" style="2"/>
    <col min="5330" max="5330" width="38.42578125" style="2" customWidth="1"/>
    <col min="5331" max="5331" width="17.42578125" style="2" customWidth="1"/>
    <col min="5332" max="5332" width="2.85546875" style="2" customWidth="1"/>
    <col min="5333" max="5333" width="22.42578125" style="2" customWidth="1"/>
    <col min="5334" max="5585" width="8.85546875" style="2"/>
    <col min="5586" max="5586" width="38.42578125" style="2" customWidth="1"/>
    <col min="5587" max="5587" width="17.42578125" style="2" customWidth="1"/>
    <col min="5588" max="5588" width="2.85546875" style="2" customWidth="1"/>
    <col min="5589" max="5589" width="22.42578125" style="2" customWidth="1"/>
    <col min="5590" max="5841" width="8.85546875" style="2"/>
    <col min="5842" max="5842" width="38.42578125" style="2" customWidth="1"/>
    <col min="5843" max="5843" width="17.42578125" style="2" customWidth="1"/>
    <col min="5844" max="5844" width="2.85546875" style="2" customWidth="1"/>
    <col min="5845" max="5845" width="22.42578125" style="2" customWidth="1"/>
    <col min="5846" max="6097" width="8.85546875" style="2"/>
    <col min="6098" max="6098" width="38.42578125" style="2" customWidth="1"/>
    <col min="6099" max="6099" width="17.42578125" style="2" customWidth="1"/>
    <col min="6100" max="6100" width="2.85546875" style="2" customWidth="1"/>
    <col min="6101" max="6101" width="22.42578125" style="2" customWidth="1"/>
    <col min="6102" max="6353" width="8.85546875" style="2"/>
    <col min="6354" max="6354" width="38.42578125" style="2" customWidth="1"/>
    <col min="6355" max="6355" width="17.42578125" style="2" customWidth="1"/>
    <col min="6356" max="6356" width="2.85546875" style="2" customWidth="1"/>
    <col min="6357" max="6357" width="22.42578125" style="2" customWidth="1"/>
    <col min="6358" max="6609" width="8.85546875" style="2"/>
    <col min="6610" max="6610" width="38.42578125" style="2" customWidth="1"/>
    <col min="6611" max="6611" width="17.42578125" style="2" customWidth="1"/>
    <col min="6612" max="6612" width="2.85546875" style="2" customWidth="1"/>
    <col min="6613" max="6613" width="22.42578125" style="2" customWidth="1"/>
    <col min="6614" max="6865" width="8.85546875" style="2"/>
    <col min="6866" max="6866" width="38.42578125" style="2" customWidth="1"/>
    <col min="6867" max="6867" width="17.42578125" style="2" customWidth="1"/>
    <col min="6868" max="6868" width="2.85546875" style="2" customWidth="1"/>
    <col min="6869" max="6869" width="22.42578125" style="2" customWidth="1"/>
    <col min="6870" max="7121" width="8.85546875" style="2"/>
    <col min="7122" max="7122" width="38.42578125" style="2" customWidth="1"/>
    <col min="7123" max="7123" width="17.42578125" style="2" customWidth="1"/>
    <col min="7124" max="7124" width="2.85546875" style="2" customWidth="1"/>
    <col min="7125" max="7125" width="22.42578125" style="2" customWidth="1"/>
    <col min="7126" max="7377" width="8.85546875" style="2"/>
    <col min="7378" max="7378" width="38.42578125" style="2" customWidth="1"/>
    <col min="7379" max="7379" width="17.42578125" style="2" customWidth="1"/>
    <col min="7380" max="7380" width="2.85546875" style="2" customWidth="1"/>
    <col min="7381" max="7381" width="22.42578125" style="2" customWidth="1"/>
    <col min="7382" max="7633" width="8.85546875" style="2"/>
    <col min="7634" max="7634" width="38.42578125" style="2" customWidth="1"/>
    <col min="7635" max="7635" width="17.42578125" style="2" customWidth="1"/>
    <col min="7636" max="7636" width="2.85546875" style="2" customWidth="1"/>
    <col min="7637" max="7637" width="22.42578125" style="2" customWidth="1"/>
    <col min="7638" max="7889" width="8.85546875" style="2"/>
    <col min="7890" max="7890" width="38.42578125" style="2" customWidth="1"/>
    <col min="7891" max="7891" width="17.42578125" style="2" customWidth="1"/>
    <col min="7892" max="7892" width="2.85546875" style="2" customWidth="1"/>
    <col min="7893" max="7893" width="22.42578125" style="2" customWidth="1"/>
    <col min="7894" max="8145" width="8.85546875" style="2"/>
    <col min="8146" max="8146" width="38.42578125" style="2" customWidth="1"/>
    <col min="8147" max="8147" width="17.42578125" style="2" customWidth="1"/>
    <col min="8148" max="8148" width="2.85546875" style="2" customWidth="1"/>
    <col min="8149" max="8149" width="22.42578125" style="2" customWidth="1"/>
    <col min="8150" max="8401" width="8.85546875" style="2"/>
    <col min="8402" max="8402" width="38.42578125" style="2" customWidth="1"/>
    <col min="8403" max="8403" width="17.42578125" style="2" customWidth="1"/>
    <col min="8404" max="8404" width="2.85546875" style="2" customWidth="1"/>
    <col min="8405" max="8405" width="22.42578125" style="2" customWidth="1"/>
    <col min="8406" max="8657" width="8.85546875" style="2"/>
    <col min="8658" max="8658" width="38.42578125" style="2" customWidth="1"/>
    <col min="8659" max="8659" width="17.42578125" style="2" customWidth="1"/>
    <col min="8660" max="8660" width="2.85546875" style="2" customWidth="1"/>
    <col min="8661" max="8661" width="22.42578125" style="2" customWidth="1"/>
    <col min="8662" max="8913" width="8.85546875" style="2"/>
    <col min="8914" max="8914" width="38.42578125" style="2" customWidth="1"/>
    <col min="8915" max="8915" width="17.42578125" style="2" customWidth="1"/>
    <col min="8916" max="8916" width="2.85546875" style="2" customWidth="1"/>
    <col min="8917" max="8917" width="22.42578125" style="2" customWidth="1"/>
    <col min="8918" max="9169" width="8.85546875" style="2"/>
    <col min="9170" max="9170" width="38.42578125" style="2" customWidth="1"/>
    <col min="9171" max="9171" width="17.42578125" style="2" customWidth="1"/>
    <col min="9172" max="9172" width="2.85546875" style="2" customWidth="1"/>
    <col min="9173" max="9173" width="22.42578125" style="2" customWidth="1"/>
    <col min="9174" max="9425" width="8.85546875" style="2"/>
    <col min="9426" max="9426" width="38.42578125" style="2" customWidth="1"/>
    <col min="9427" max="9427" width="17.42578125" style="2" customWidth="1"/>
    <col min="9428" max="9428" width="2.85546875" style="2" customWidth="1"/>
    <col min="9429" max="9429" width="22.42578125" style="2" customWidth="1"/>
    <col min="9430" max="9681" width="8.85546875" style="2"/>
    <col min="9682" max="9682" width="38.42578125" style="2" customWidth="1"/>
    <col min="9683" max="9683" width="17.42578125" style="2" customWidth="1"/>
    <col min="9684" max="9684" width="2.85546875" style="2" customWidth="1"/>
    <col min="9685" max="9685" width="22.42578125" style="2" customWidth="1"/>
    <col min="9686" max="9937" width="8.85546875" style="2"/>
    <col min="9938" max="9938" width="38.42578125" style="2" customWidth="1"/>
    <col min="9939" max="9939" width="17.42578125" style="2" customWidth="1"/>
    <col min="9940" max="9940" width="2.85546875" style="2" customWidth="1"/>
    <col min="9941" max="9941" width="22.42578125" style="2" customWidth="1"/>
    <col min="9942" max="10193" width="8.85546875" style="2"/>
    <col min="10194" max="10194" width="38.42578125" style="2" customWidth="1"/>
    <col min="10195" max="10195" width="17.42578125" style="2" customWidth="1"/>
    <col min="10196" max="10196" width="2.85546875" style="2" customWidth="1"/>
    <col min="10197" max="10197" width="22.42578125" style="2" customWidth="1"/>
    <col min="10198" max="10449" width="8.85546875" style="2"/>
    <col min="10450" max="10450" width="38.42578125" style="2" customWidth="1"/>
    <col min="10451" max="10451" width="17.42578125" style="2" customWidth="1"/>
    <col min="10452" max="10452" width="2.85546875" style="2" customWidth="1"/>
    <col min="10453" max="10453" width="22.42578125" style="2" customWidth="1"/>
    <col min="10454" max="10705" width="8.85546875" style="2"/>
    <col min="10706" max="10706" width="38.42578125" style="2" customWidth="1"/>
    <col min="10707" max="10707" width="17.42578125" style="2" customWidth="1"/>
    <col min="10708" max="10708" width="2.85546875" style="2" customWidth="1"/>
    <col min="10709" max="10709" width="22.42578125" style="2" customWidth="1"/>
    <col min="10710" max="10961" width="8.85546875" style="2"/>
    <col min="10962" max="10962" width="38.42578125" style="2" customWidth="1"/>
    <col min="10963" max="10963" width="17.42578125" style="2" customWidth="1"/>
    <col min="10964" max="10964" width="2.85546875" style="2" customWidth="1"/>
    <col min="10965" max="10965" width="22.42578125" style="2" customWidth="1"/>
    <col min="10966" max="11217" width="8.85546875" style="2"/>
    <col min="11218" max="11218" width="38.42578125" style="2" customWidth="1"/>
    <col min="11219" max="11219" width="17.42578125" style="2" customWidth="1"/>
    <col min="11220" max="11220" width="2.85546875" style="2" customWidth="1"/>
    <col min="11221" max="11221" width="22.42578125" style="2" customWidth="1"/>
    <col min="11222" max="11473" width="8.85546875" style="2"/>
    <col min="11474" max="11474" width="38.42578125" style="2" customWidth="1"/>
    <col min="11475" max="11475" width="17.42578125" style="2" customWidth="1"/>
    <col min="11476" max="11476" width="2.85546875" style="2" customWidth="1"/>
    <col min="11477" max="11477" width="22.42578125" style="2" customWidth="1"/>
    <col min="11478" max="11729" width="8.85546875" style="2"/>
    <col min="11730" max="11730" width="38.42578125" style="2" customWidth="1"/>
    <col min="11731" max="11731" width="17.42578125" style="2" customWidth="1"/>
    <col min="11732" max="11732" width="2.85546875" style="2" customWidth="1"/>
    <col min="11733" max="11733" width="22.42578125" style="2" customWidth="1"/>
    <col min="11734" max="11985" width="8.85546875" style="2"/>
    <col min="11986" max="11986" width="38.42578125" style="2" customWidth="1"/>
    <col min="11987" max="11987" width="17.42578125" style="2" customWidth="1"/>
    <col min="11988" max="11988" width="2.85546875" style="2" customWidth="1"/>
    <col min="11989" max="11989" width="22.42578125" style="2" customWidth="1"/>
    <col min="11990" max="12241" width="8.85546875" style="2"/>
    <col min="12242" max="12242" width="38.42578125" style="2" customWidth="1"/>
    <col min="12243" max="12243" width="17.42578125" style="2" customWidth="1"/>
    <col min="12244" max="12244" width="2.85546875" style="2" customWidth="1"/>
    <col min="12245" max="12245" width="22.42578125" style="2" customWidth="1"/>
    <col min="12246" max="12497" width="8.85546875" style="2"/>
    <col min="12498" max="12498" width="38.42578125" style="2" customWidth="1"/>
    <col min="12499" max="12499" width="17.42578125" style="2" customWidth="1"/>
    <col min="12500" max="12500" width="2.85546875" style="2" customWidth="1"/>
    <col min="12501" max="12501" width="22.42578125" style="2" customWidth="1"/>
    <col min="12502" max="12753" width="8.85546875" style="2"/>
    <col min="12754" max="12754" width="38.42578125" style="2" customWidth="1"/>
    <col min="12755" max="12755" width="17.42578125" style="2" customWidth="1"/>
    <col min="12756" max="12756" width="2.85546875" style="2" customWidth="1"/>
    <col min="12757" max="12757" width="22.42578125" style="2" customWidth="1"/>
    <col min="12758" max="13009" width="8.85546875" style="2"/>
    <col min="13010" max="13010" width="38.42578125" style="2" customWidth="1"/>
    <col min="13011" max="13011" width="17.42578125" style="2" customWidth="1"/>
    <col min="13012" max="13012" width="2.85546875" style="2" customWidth="1"/>
    <col min="13013" max="13013" width="22.42578125" style="2" customWidth="1"/>
    <col min="13014" max="13265" width="8.85546875" style="2"/>
    <col min="13266" max="13266" width="38.42578125" style="2" customWidth="1"/>
    <col min="13267" max="13267" width="17.42578125" style="2" customWidth="1"/>
    <col min="13268" max="13268" width="2.85546875" style="2" customWidth="1"/>
    <col min="13269" max="13269" width="22.42578125" style="2" customWidth="1"/>
    <col min="13270" max="13521" width="8.85546875" style="2"/>
    <col min="13522" max="13522" width="38.42578125" style="2" customWidth="1"/>
    <col min="13523" max="13523" width="17.42578125" style="2" customWidth="1"/>
    <col min="13524" max="13524" width="2.85546875" style="2" customWidth="1"/>
    <col min="13525" max="13525" width="22.42578125" style="2" customWidth="1"/>
    <col min="13526" max="13777" width="8.85546875" style="2"/>
    <col min="13778" max="13778" width="38.42578125" style="2" customWidth="1"/>
    <col min="13779" max="13779" width="17.42578125" style="2" customWidth="1"/>
    <col min="13780" max="13780" width="2.85546875" style="2" customWidth="1"/>
    <col min="13781" max="13781" width="22.42578125" style="2" customWidth="1"/>
    <col min="13782" max="14033" width="8.85546875" style="2"/>
    <col min="14034" max="14034" width="38.42578125" style="2" customWidth="1"/>
    <col min="14035" max="14035" width="17.42578125" style="2" customWidth="1"/>
    <col min="14036" max="14036" width="2.85546875" style="2" customWidth="1"/>
    <col min="14037" max="14037" width="22.42578125" style="2" customWidth="1"/>
    <col min="14038" max="14289" width="8.85546875" style="2"/>
    <col min="14290" max="14290" width="38.42578125" style="2" customWidth="1"/>
    <col min="14291" max="14291" width="17.42578125" style="2" customWidth="1"/>
    <col min="14292" max="14292" width="2.85546875" style="2" customWidth="1"/>
    <col min="14293" max="14293" width="22.42578125" style="2" customWidth="1"/>
    <col min="14294" max="14545" width="8.85546875" style="2"/>
    <col min="14546" max="14546" width="38.42578125" style="2" customWidth="1"/>
    <col min="14547" max="14547" width="17.42578125" style="2" customWidth="1"/>
    <col min="14548" max="14548" width="2.85546875" style="2" customWidth="1"/>
    <col min="14549" max="14549" width="22.42578125" style="2" customWidth="1"/>
    <col min="14550" max="14801" width="8.85546875" style="2"/>
    <col min="14802" max="14802" width="38.42578125" style="2" customWidth="1"/>
    <col min="14803" max="14803" width="17.42578125" style="2" customWidth="1"/>
    <col min="14804" max="14804" width="2.85546875" style="2" customWidth="1"/>
    <col min="14805" max="14805" width="22.42578125" style="2" customWidth="1"/>
    <col min="14806" max="15057" width="8.85546875" style="2"/>
    <col min="15058" max="15058" width="38.42578125" style="2" customWidth="1"/>
    <col min="15059" max="15059" width="17.42578125" style="2" customWidth="1"/>
    <col min="15060" max="15060" width="2.85546875" style="2" customWidth="1"/>
    <col min="15061" max="15061" width="22.42578125" style="2" customWidth="1"/>
    <col min="15062" max="15313" width="8.85546875" style="2"/>
    <col min="15314" max="15314" width="38.42578125" style="2" customWidth="1"/>
    <col min="15315" max="15315" width="17.42578125" style="2" customWidth="1"/>
    <col min="15316" max="15316" width="2.85546875" style="2" customWidth="1"/>
    <col min="15317" max="15317" width="22.42578125" style="2" customWidth="1"/>
    <col min="15318" max="15569" width="8.85546875" style="2"/>
    <col min="15570" max="15570" width="38.42578125" style="2" customWidth="1"/>
    <col min="15571" max="15571" width="17.42578125" style="2" customWidth="1"/>
    <col min="15572" max="15572" width="2.85546875" style="2" customWidth="1"/>
    <col min="15573" max="15573" width="22.42578125" style="2" customWidth="1"/>
    <col min="15574" max="15825" width="8.85546875" style="2"/>
    <col min="15826" max="15826" width="38.42578125" style="2" customWidth="1"/>
    <col min="15827" max="15827" width="17.42578125" style="2" customWidth="1"/>
    <col min="15828" max="15828" width="2.85546875" style="2" customWidth="1"/>
    <col min="15829" max="15829" width="22.42578125" style="2" customWidth="1"/>
    <col min="15830" max="16081" width="8.85546875" style="2"/>
    <col min="16082" max="16082" width="38.42578125" style="2" customWidth="1"/>
    <col min="16083" max="16083" width="17.42578125" style="2" customWidth="1"/>
    <col min="16084" max="16084" width="2.85546875" style="2" customWidth="1"/>
    <col min="16085" max="16085" width="22.42578125" style="2" customWidth="1"/>
    <col min="16086" max="16384" width="8.85546875" style="2"/>
  </cols>
  <sheetData>
    <row r="1" spans="1:10" ht="19.5" x14ac:dyDescent="0.25">
      <c r="A1" s="153" t="s">
        <v>83</v>
      </c>
      <c r="B1" s="153"/>
      <c r="C1" s="153"/>
      <c r="D1" s="153"/>
      <c r="E1" s="153"/>
      <c r="F1" s="153"/>
      <c r="G1" s="153"/>
      <c r="H1" s="153"/>
      <c r="I1" s="153"/>
      <c r="J1" s="153"/>
    </row>
    <row r="2" spans="1:10" ht="20.25" x14ac:dyDescent="0.3">
      <c r="A2" s="1"/>
      <c r="B2" s="1"/>
      <c r="C2" s="1"/>
      <c r="D2" s="1"/>
      <c r="E2" s="1"/>
      <c r="F2" s="1"/>
      <c r="G2" s="1"/>
      <c r="H2" s="1"/>
      <c r="I2" s="1"/>
      <c r="J2" s="1"/>
    </row>
    <row r="3" spans="1:10" ht="18" x14ac:dyDescent="0.25">
      <c r="A3" s="11" t="s">
        <v>3</v>
      </c>
      <c r="B3" s="146" t="s">
        <v>21</v>
      </c>
      <c r="C3" s="146"/>
      <c r="D3" s="146"/>
      <c r="E3" s="146"/>
    </row>
    <row r="4" spans="1:10" ht="18" x14ac:dyDescent="0.25">
      <c r="A4" s="11" t="s">
        <v>4</v>
      </c>
      <c r="B4" s="147" t="s">
        <v>145</v>
      </c>
      <c r="C4" s="147"/>
      <c r="D4" s="147"/>
      <c r="E4" s="147"/>
    </row>
    <row r="5" spans="1:10" ht="11.25" customHeight="1" x14ac:dyDescent="0.25">
      <c r="A5" s="4"/>
      <c r="B5" s="4"/>
      <c r="C5" s="4"/>
      <c r="D5" s="4"/>
      <c r="E5" s="4"/>
      <c r="F5" s="4"/>
      <c r="H5" s="2"/>
      <c r="I5" s="2"/>
      <c r="J5" s="2"/>
    </row>
    <row r="6" spans="1:10" ht="14.25" customHeight="1" x14ac:dyDescent="0.2">
      <c r="A6" s="152" t="s">
        <v>140</v>
      </c>
      <c r="B6" s="152"/>
      <c r="C6" s="152"/>
      <c r="D6" s="152"/>
      <c r="E6" s="152"/>
      <c r="F6" s="152"/>
      <c r="G6" s="152"/>
      <c r="H6" s="152"/>
      <c r="I6" s="152"/>
      <c r="J6" s="152"/>
    </row>
    <row r="7" spans="1:10" ht="11.25" customHeight="1" thickBot="1" x14ac:dyDescent="0.3">
      <c r="A7" s="62"/>
      <c r="B7" s="62"/>
      <c r="C7" s="62"/>
      <c r="D7" s="62"/>
      <c r="E7" s="62"/>
      <c r="F7" s="62"/>
      <c r="G7" s="62"/>
      <c r="H7" s="62"/>
      <c r="I7" s="62"/>
      <c r="J7" s="8"/>
    </row>
    <row r="8" spans="1:10" ht="19.5" thickTop="1" thickBot="1" x14ac:dyDescent="0.3">
      <c r="A8" s="4"/>
      <c r="B8" s="63"/>
      <c r="C8" s="64"/>
      <c r="D8" s="64"/>
      <c r="E8" s="64"/>
      <c r="F8" s="65" t="s">
        <v>113</v>
      </c>
      <c r="H8" s="156" t="s">
        <v>78</v>
      </c>
      <c r="I8" s="157"/>
      <c r="J8" s="158"/>
    </row>
    <row r="9" spans="1:10" ht="18.75" thickBot="1" x14ac:dyDescent="0.3">
      <c r="A9" s="4"/>
      <c r="B9" s="154" t="s">
        <v>91</v>
      </c>
      <c r="C9" s="155"/>
      <c r="D9" s="155"/>
      <c r="E9" s="74" t="s">
        <v>0</v>
      </c>
      <c r="F9" s="75" t="s">
        <v>90</v>
      </c>
      <c r="H9" s="66" t="s">
        <v>79</v>
      </c>
      <c r="I9" s="67" t="s">
        <v>80</v>
      </c>
      <c r="J9" s="68" t="s">
        <v>81</v>
      </c>
    </row>
    <row r="10" spans="1:10" ht="10.5" customHeight="1" thickTop="1" x14ac:dyDescent="0.2">
      <c r="B10" s="76"/>
      <c r="C10" s="77"/>
      <c r="D10" s="77"/>
      <c r="E10" s="77"/>
      <c r="F10" s="78"/>
      <c r="H10" s="106"/>
      <c r="I10" s="101"/>
      <c r="J10" s="69"/>
    </row>
    <row r="11" spans="1:10" ht="17.25" x14ac:dyDescent="0.35">
      <c r="A11" s="16" t="s">
        <v>22</v>
      </c>
      <c r="B11" s="94" t="s">
        <v>24</v>
      </c>
      <c r="C11" s="80"/>
      <c r="D11" s="95" t="s">
        <v>23</v>
      </c>
      <c r="E11" s="3"/>
      <c r="F11" s="121" t="s">
        <v>133</v>
      </c>
      <c r="H11" s="107"/>
      <c r="I11" s="102"/>
      <c r="J11" s="70"/>
    </row>
    <row r="12" spans="1:10" ht="17.100000000000001" customHeight="1" x14ac:dyDescent="0.25">
      <c r="A12" s="88" t="s">
        <v>26</v>
      </c>
      <c r="B12" s="40">
        <v>250000</v>
      </c>
      <c r="C12" s="109"/>
      <c r="D12" s="111">
        <v>500000</v>
      </c>
      <c r="E12" s="81" t="s">
        <v>0</v>
      </c>
      <c r="F12" s="82">
        <f>IFERROR((D12-B12)/D12,0)</f>
        <v>0.5</v>
      </c>
      <c r="H12" s="105" t="s">
        <v>46</v>
      </c>
      <c r="I12" s="103">
        <v>0.3</v>
      </c>
      <c r="J12" s="71" t="s">
        <v>47</v>
      </c>
    </row>
    <row r="13" spans="1:10" ht="18" customHeight="1" x14ac:dyDescent="0.25">
      <c r="A13" s="88" t="s">
        <v>27</v>
      </c>
      <c r="B13" s="43">
        <v>70000</v>
      </c>
      <c r="C13" s="109"/>
      <c r="D13" s="110">
        <v>100000</v>
      </c>
      <c r="E13" s="81" t="s">
        <v>0</v>
      </c>
      <c r="F13" s="82">
        <f>IFERROR((D13-B13)/D13,0)</f>
        <v>0.3</v>
      </c>
      <c r="H13" s="105" t="s">
        <v>55</v>
      </c>
      <c r="I13" s="103">
        <v>0.35</v>
      </c>
      <c r="J13" s="71" t="s">
        <v>11</v>
      </c>
    </row>
    <row r="14" spans="1:10" ht="18" customHeight="1" x14ac:dyDescent="0.25">
      <c r="A14" s="88" t="s">
        <v>28</v>
      </c>
      <c r="B14" s="43">
        <v>10000</v>
      </c>
      <c r="C14" s="109"/>
      <c r="D14" s="110">
        <v>11000</v>
      </c>
      <c r="E14" s="81" t="s">
        <v>0</v>
      </c>
      <c r="F14" s="82">
        <f>IFERROR((D14-B14)/D14,0)</f>
        <v>9.0909090909090912E-2</v>
      </c>
      <c r="H14" s="105" t="s">
        <v>55</v>
      </c>
      <c r="I14" s="103">
        <v>0.35</v>
      </c>
      <c r="J14" s="71" t="s">
        <v>11</v>
      </c>
    </row>
    <row r="15" spans="1:10" ht="18" customHeight="1" x14ac:dyDescent="0.25">
      <c r="A15" s="88" t="s">
        <v>25</v>
      </c>
      <c r="B15" s="43">
        <v>75000</v>
      </c>
      <c r="C15" s="109"/>
      <c r="D15" s="110">
        <v>110000</v>
      </c>
      <c r="E15" s="81" t="s">
        <v>0</v>
      </c>
      <c r="F15" s="82">
        <f>IFERROR((D15-B15)/D15,0)</f>
        <v>0.31818181818181818</v>
      </c>
      <c r="H15" s="105" t="s">
        <v>46</v>
      </c>
      <c r="I15" s="103">
        <v>0.3</v>
      </c>
      <c r="J15" s="71" t="s">
        <v>47</v>
      </c>
    </row>
    <row r="16" spans="1:10" ht="18" customHeight="1" x14ac:dyDescent="0.25">
      <c r="A16" s="88" t="s">
        <v>29</v>
      </c>
      <c r="B16" s="43">
        <v>45000</v>
      </c>
      <c r="C16" s="109"/>
      <c r="D16" s="110">
        <v>60000</v>
      </c>
      <c r="E16" s="81" t="s">
        <v>0</v>
      </c>
      <c r="F16" s="82">
        <f>IFERROR((D16-B16)/D16,0)</f>
        <v>0.25</v>
      </c>
      <c r="H16" s="105" t="s">
        <v>46</v>
      </c>
      <c r="I16" s="103">
        <v>0.3</v>
      </c>
      <c r="J16" s="71" t="s">
        <v>47</v>
      </c>
    </row>
    <row r="17" spans="1:10" ht="18" customHeight="1" x14ac:dyDescent="0.25">
      <c r="A17" s="88" t="s">
        <v>48</v>
      </c>
      <c r="B17" s="43">
        <v>50000</v>
      </c>
      <c r="C17" s="109"/>
      <c r="D17" s="110">
        <v>90000</v>
      </c>
      <c r="E17" s="81" t="s">
        <v>0</v>
      </c>
      <c r="F17" s="82">
        <f>IFERROR((D17-B17)/D17,)</f>
        <v>0.44444444444444442</v>
      </c>
      <c r="H17" s="105" t="s">
        <v>46</v>
      </c>
      <c r="I17" s="103">
        <v>0.3</v>
      </c>
      <c r="J17" s="71" t="s">
        <v>47</v>
      </c>
    </row>
    <row r="18" spans="1:10" ht="18" customHeight="1" x14ac:dyDescent="0.25">
      <c r="A18" s="88" t="s">
        <v>30</v>
      </c>
      <c r="B18" s="43">
        <v>60000</v>
      </c>
      <c r="C18" s="109"/>
      <c r="D18" s="110">
        <v>90000</v>
      </c>
      <c r="E18" s="81" t="s">
        <v>0</v>
      </c>
      <c r="F18" s="82">
        <f>IFERROR((D18-B18)/D18,0)</f>
        <v>0.33333333333333331</v>
      </c>
      <c r="H18" s="105" t="s">
        <v>56</v>
      </c>
      <c r="I18" s="103">
        <v>0.25</v>
      </c>
      <c r="J18" s="71" t="s">
        <v>57</v>
      </c>
    </row>
    <row r="19" spans="1:10" ht="18" customHeight="1" x14ac:dyDescent="0.25">
      <c r="A19" s="88" t="s">
        <v>33</v>
      </c>
      <c r="B19" s="43">
        <v>120000</v>
      </c>
      <c r="C19" s="109"/>
      <c r="D19" s="110">
        <v>160000</v>
      </c>
      <c r="E19" s="81" t="s">
        <v>0</v>
      </c>
      <c r="F19" s="82">
        <f>IFERROR((D19-B19)/D19,0)</f>
        <v>0.25</v>
      </c>
      <c r="H19" s="105" t="s">
        <v>56</v>
      </c>
      <c r="I19" s="103">
        <v>0.25</v>
      </c>
      <c r="J19" s="71" t="s">
        <v>57</v>
      </c>
    </row>
    <row r="20" spans="1:10" ht="18" customHeight="1" x14ac:dyDescent="0.25">
      <c r="A20" s="88" t="s">
        <v>31</v>
      </c>
      <c r="B20" s="43">
        <v>30000</v>
      </c>
      <c r="C20" s="109"/>
      <c r="D20" s="110">
        <v>37000</v>
      </c>
      <c r="E20" s="81" t="s">
        <v>0</v>
      </c>
      <c r="F20" s="82">
        <f>IFERROR((D20-B20)/D20,0)</f>
        <v>0.1891891891891892</v>
      </c>
      <c r="H20" s="105" t="s">
        <v>56</v>
      </c>
      <c r="I20" s="103">
        <v>0.25</v>
      </c>
      <c r="J20" s="71" t="s">
        <v>57</v>
      </c>
    </row>
    <row r="21" spans="1:10" ht="18" customHeight="1" x14ac:dyDescent="0.25">
      <c r="A21" s="88" t="s">
        <v>32</v>
      </c>
      <c r="B21" s="43">
        <v>6000</v>
      </c>
      <c r="C21" s="109"/>
      <c r="D21" s="110">
        <v>10000</v>
      </c>
      <c r="E21" s="81" t="s">
        <v>0</v>
      </c>
      <c r="F21" s="82">
        <f>IFERROR((D21-B21)/D21,0)</f>
        <v>0.4</v>
      </c>
      <c r="H21" s="105" t="s">
        <v>58</v>
      </c>
      <c r="I21" s="103">
        <v>0.37</v>
      </c>
      <c r="J21" s="71" t="s">
        <v>11</v>
      </c>
    </row>
    <row r="22" spans="1:10" ht="18" customHeight="1" x14ac:dyDescent="0.25">
      <c r="A22" s="88" t="s">
        <v>39</v>
      </c>
      <c r="B22" s="43">
        <v>300000</v>
      </c>
      <c r="C22" s="109"/>
      <c r="D22" s="110">
        <v>425000</v>
      </c>
      <c r="E22" s="81" t="s">
        <v>0</v>
      </c>
      <c r="F22" s="82">
        <f>IFERROR((D22-B22)/D22,0)</f>
        <v>0.29411764705882354</v>
      </c>
      <c r="H22" s="105" t="s">
        <v>58</v>
      </c>
      <c r="I22" s="103">
        <v>0.37</v>
      </c>
      <c r="J22" s="71" t="s">
        <v>11</v>
      </c>
    </row>
    <row r="23" spans="1:10" x14ac:dyDescent="0.2">
      <c r="B23" s="83"/>
      <c r="F23" s="51"/>
      <c r="H23" s="105"/>
      <c r="I23" s="104"/>
      <c r="J23" s="71"/>
    </row>
    <row r="24" spans="1:10" ht="18" x14ac:dyDescent="0.25">
      <c r="A24" s="87" t="s">
        <v>129</v>
      </c>
      <c r="B24" s="79"/>
      <c r="C24" s="3"/>
      <c r="D24" s="3"/>
      <c r="E24" s="81"/>
      <c r="F24" s="52"/>
      <c r="H24" s="105"/>
      <c r="I24" s="104"/>
      <c r="J24" s="71"/>
    </row>
    <row r="25" spans="1:10" ht="15" x14ac:dyDescent="0.2">
      <c r="A25" s="3"/>
      <c r="B25" s="79"/>
      <c r="C25" s="3"/>
      <c r="D25" s="3"/>
      <c r="E25" s="81"/>
      <c r="F25" s="52"/>
      <c r="H25" s="105"/>
      <c r="I25" s="104"/>
      <c r="J25" s="71"/>
    </row>
    <row r="26" spans="1:10" ht="15" x14ac:dyDescent="0.2">
      <c r="A26" s="16" t="s">
        <v>34</v>
      </c>
      <c r="B26" s="79"/>
      <c r="C26" s="3"/>
      <c r="D26" s="3"/>
      <c r="E26" s="81"/>
      <c r="F26" s="52"/>
      <c r="H26" s="105"/>
      <c r="I26" s="104"/>
      <c r="J26" s="71"/>
    </row>
    <row r="27" spans="1:10" ht="17.25" x14ac:dyDescent="0.35">
      <c r="A27" s="89" t="s">
        <v>128</v>
      </c>
      <c r="B27" s="40">
        <v>600000</v>
      </c>
      <c r="C27" s="84"/>
      <c r="E27" s="81"/>
      <c r="F27" s="52"/>
      <c r="H27" s="105"/>
      <c r="I27" s="104"/>
      <c r="J27" s="71"/>
    </row>
    <row r="28" spans="1:10" ht="17.25" x14ac:dyDescent="0.35">
      <c r="A28" s="89" t="s">
        <v>138</v>
      </c>
      <c r="B28" s="112">
        <v>75000</v>
      </c>
      <c r="C28" s="3"/>
      <c r="D28" s="90"/>
      <c r="E28" s="81"/>
      <c r="F28" s="52"/>
      <c r="H28" s="105"/>
      <c r="I28" s="104"/>
      <c r="J28" s="71"/>
    </row>
    <row r="29" spans="1:10" ht="19.5" customHeight="1" x14ac:dyDescent="0.35">
      <c r="A29" s="120" t="s">
        <v>35</v>
      </c>
      <c r="B29" s="97">
        <f>SUM(B27:B28)</f>
        <v>675000</v>
      </c>
      <c r="C29" s="36"/>
      <c r="D29" s="92"/>
      <c r="F29" s="51"/>
      <c r="H29" s="105"/>
      <c r="I29" s="104"/>
      <c r="J29" s="71"/>
    </row>
    <row r="30" spans="1:10" ht="17.25" customHeight="1" x14ac:dyDescent="0.35">
      <c r="A30" s="88" t="s">
        <v>130</v>
      </c>
      <c r="B30" s="83"/>
      <c r="D30" s="113">
        <v>1000000</v>
      </c>
      <c r="E30" s="81" t="s">
        <v>0</v>
      </c>
      <c r="F30" s="82">
        <f>IFERROR(SUM(D30-B29)/D30,0)</f>
        <v>0.32500000000000001</v>
      </c>
      <c r="H30" s="105" t="s">
        <v>46</v>
      </c>
      <c r="I30" s="104" t="s">
        <v>60</v>
      </c>
      <c r="J30" s="71" t="s">
        <v>47</v>
      </c>
    </row>
    <row r="31" spans="1:10" ht="15" x14ac:dyDescent="0.2">
      <c r="A31" s="6"/>
      <c r="B31" s="83"/>
      <c r="F31" s="51"/>
      <c r="H31" s="105"/>
      <c r="I31" s="104"/>
      <c r="J31" s="71"/>
    </row>
    <row r="32" spans="1:10" ht="15" x14ac:dyDescent="0.2">
      <c r="A32" s="16" t="s">
        <v>36</v>
      </c>
      <c r="B32" s="79"/>
      <c r="C32" s="3"/>
      <c r="D32" s="3"/>
      <c r="E32" s="81"/>
      <c r="F32" s="52"/>
      <c r="H32" s="105"/>
      <c r="I32" s="104"/>
      <c r="J32" s="71"/>
    </row>
    <row r="33" spans="1:10" ht="17.25" x14ac:dyDescent="0.35">
      <c r="A33" s="89" t="s">
        <v>126</v>
      </c>
      <c r="B33" s="40">
        <v>200000</v>
      </c>
      <c r="C33" s="84"/>
      <c r="D33" s="3"/>
      <c r="E33" s="81"/>
      <c r="F33" s="52"/>
      <c r="H33" s="105"/>
      <c r="I33" s="104"/>
      <c r="J33" s="71"/>
    </row>
    <row r="34" spans="1:10" ht="17.25" x14ac:dyDescent="0.35">
      <c r="A34" s="89" t="s">
        <v>127</v>
      </c>
      <c r="B34" s="112">
        <v>40000</v>
      </c>
      <c r="C34" s="3"/>
      <c r="D34" s="90"/>
      <c r="E34" s="81"/>
      <c r="F34" s="52"/>
      <c r="H34" s="105"/>
      <c r="I34" s="104"/>
      <c r="J34" s="71"/>
    </row>
    <row r="35" spans="1:10" ht="17.25" x14ac:dyDescent="0.35">
      <c r="A35" s="120" t="s">
        <v>38</v>
      </c>
      <c r="B35" s="96">
        <f>SUM(B33:B34)</f>
        <v>240000</v>
      </c>
      <c r="C35" s="36"/>
      <c r="D35" s="92"/>
      <c r="F35" s="51"/>
      <c r="H35" s="105"/>
      <c r="I35" s="104"/>
      <c r="J35" s="71"/>
    </row>
    <row r="36" spans="1:10" ht="17.25" x14ac:dyDescent="0.35">
      <c r="A36" s="88" t="s">
        <v>37</v>
      </c>
      <c r="B36" s="83"/>
      <c r="D36" s="114">
        <v>700000</v>
      </c>
      <c r="E36" s="81" t="s">
        <v>0</v>
      </c>
      <c r="F36" s="82">
        <f>IFERROR(SUM(D36-B35)/D36,0)</f>
        <v>0.65714285714285714</v>
      </c>
      <c r="H36" s="105" t="s">
        <v>59</v>
      </c>
      <c r="I36" s="104" t="s">
        <v>61</v>
      </c>
      <c r="J36" s="71" t="s">
        <v>62</v>
      </c>
    </row>
    <row r="37" spans="1:10" x14ac:dyDescent="0.2">
      <c r="A37" s="7"/>
      <c r="B37" s="83"/>
      <c r="F37" s="51"/>
      <c r="H37" s="105"/>
      <c r="I37" s="104"/>
      <c r="J37" s="71"/>
    </row>
    <row r="38" spans="1:10" ht="15" x14ac:dyDescent="0.2">
      <c r="A38" s="16" t="s">
        <v>40</v>
      </c>
      <c r="B38" s="79"/>
      <c r="C38" s="3"/>
      <c r="D38" s="3"/>
      <c r="E38" s="81"/>
      <c r="F38" s="52"/>
      <c r="H38" s="105"/>
      <c r="I38" s="104"/>
      <c r="J38" s="71"/>
    </row>
    <row r="39" spans="1:10" ht="17.25" x14ac:dyDescent="0.35">
      <c r="A39" s="89" t="s">
        <v>123</v>
      </c>
      <c r="B39" s="40">
        <v>75000</v>
      </c>
      <c r="C39" s="84"/>
      <c r="D39" s="84"/>
      <c r="E39" s="81"/>
      <c r="F39" s="52"/>
      <c r="H39" s="105"/>
      <c r="I39" s="104"/>
      <c r="J39" s="71"/>
    </row>
    <row r="40" spans="1:10" ht="15" x14ac:dyDescent="0.2">
      <c r="A40" s="89" t="s">
        <v>124</v>
      </c>
      <c r="B40" s="43">
        <v>25000</v>
      </c>
      <c r="C40" s="3"/>
      <c r="D40" s="3"/>
      <c r="E40" s="81"/>
      <c r="F40" s="52"/>
      <c r="H40" s="105"/>
      <c r="I40" s="104"/>
      <c r="J40" s="71"/>
    </row>
    <row r="41" spans="1:10" ht="17.25" x14ac:dyDescent="0.35">
      <c r="A41" s="89" t="s">
        <v>125</v>
      </c>
      <c r="B41" s="112">
        <v>1000</v>
      </c>
      <c r="C41" s="3"/>
      <c r="D41" s="90"/>
      <c r="E41" s="81"/>
      <c r="F41" s="52"/>
      <c r="H41" s="105"/>
      <c r="I41" s="104"/>
      <c r="J41" s="71"/>
    </row>
    <row r="42" spans="1:10" ht="17.25" x14ac:dyDescent="0.35">
      <c r="A42" s="120" t="s">
        <v>44</v>
      </c>
      <c r="B42" s="97">
        <f>SUM(B39:B41)</f>
        <v>101000</v>
      </c>
      <c r="C42" s="36"/>
      <c r="D42" s="92"/>
      <c r="F42" s="51"/>
      <c r="H42" s="105"/>
      <c r="I42" s="104"/>
      <c r="J42" s="71"/>
    </row>
    <row r="43" spans="1:10" ht="17.25" x14ac:dyDescent="0.35">
      <c r="A43" s="88" t="s">
        <v>41</v>
      </c>
      <c r="B43" s="98"/>
      <c r="C43" s="36"/>
      <c r="D43" s="113">
        <v>200000</v>
      </c>
      <c r="E43" s="81" t="s">
        <v>0</v>
      </c>
      <c r="F43" s="82">
        <f>IFERROR(SUM(D43-B42)/D43,0)</f>
        <v>0.495</v>
      </c>
      <c r="H43" s="105" t="s">
        <v>46</v>
      </c>
      <c r="I43" s="104" t="s">
        <v>63</v>
      </c>
      <c r="J43" s="71" t="s">
        <v>64</v>
      </c>
    </row>
    <row r="44" spans="1:10" x14ac:dyDescent="0.2">
      <c r="A44" s="7"/>
      <c r="B44" s="83"/>
      <c r="F44" s="51"/>
      <c r="H44" s="105"/>
      <c r="I44" s="104"/>
      <c r="J44" s="71"/>
    </row>
    <row r="45" spans="1:10" ht="15" x14ac:dyDescent="0.2">
      <c r="A45" s="16" t="s">
        <v>42</v>
      </c>
      <c r="B45" s="79"/>
      <c r="C45" s="3"/>
      <c r="D45" s="3"/>
      <c r="E45" s="81"/>
      <c r="F45" s="52"/>
      <c r="H45" s="105"/>
      <c r="I45" s="104"/>
      <c r="J45" s="71"/>
    </row>
    <row r="46" spans="1:10" ht="17.25" x14ac:dyDescent="0.35">
      <c r="A46" s="89" t="s">
        <v>120</v>
      </c>
      <c r="B46" s="115">
        <v>50000</v>
      </c>
      <c r="C46" s="84"/>
      <c r="D46" s="92"/>
      <c r="E46" s="81"/>
      <c r="F46" s="52"/>
      <c r="H46" s="105"/>
      <c r="I46" s="104"/>
      <c r="J46" s="71"/>
    </row>
    <row r="47" spans="1:10" ht="17.25" x14ac:dyDescent="0.35">
      <c r="A47" s="89" t="s">
        <v>121</v>
      </c>
      <c r="B47" s="112">
        <v>10000</v>
      </c>
      <c r="D47" s="92"/>
      <c r="E47" s="81"/>
      <c r="F47" s="52"/>
      <c r="H47" s="105"/>
      <c r="I47" s="104"/>
      <c r="J47" s="71"/>
    </row>
    <row r="48" spans="1:10" ht="17.25" x14ac:dyDescent="0.35">
      <c r="A48" s="120" t="s">
        <v>45</v>
      </c>
      <c r="B48" s="100">
        <f>SUM(B46:B47)</f>
        <v>60000</v>
      </c>
      <c r="C48" s="36"/>
      <c r="D48" s="92"/>
      <c r="F48" s="51"/>
      <c r="H48" s="105"/>
      <c r="I48" s="104"/>
      <c r="J48" s="71"/>
    </row>
    <row r="49" spans="1:10" ht="17.25" x14ac:dyDescent="0.35">
      <c r="A49" s="88" t="s">
        <v>43</v>
      </c>
      <c r="B49" s="83"/>
      <c r="D49" s="113">
        <v>80000</v>
      </c>
      <c r="E49" s="81" t="s">
        <v>0</v>
      </c>
      <c r="F49" s="82">
        <f>IFERROR(SUM(D49-B48)/D49,0)</f>
        <v>0.25</v>
      </c>
      <c r="H49" s="105" t="s">
        <v>55</v>
      </c>
      <c r="I49" s="104" t="s">
        <v>60</v>
      </c>
      <c r="J49" s="71" t="s">
        <v>57</v>
      </c>
    </row>
    <row r="50" spans="1:10" ht="15" thickBot="1" x14ac:dyDescent="0.25">
      <c r="B50" s="83"/>
      <c r="F50" s="51"/>
      <c r="H50" s="105"/>
      <c r="I50" s="104"/>
      <c r="J50" s="71"/>
    </row>
    <row r="51" spans="1:10" ht="17.25" x14ac:dyDescent="0.35">
      <c r="A51" s="93" t="s">
        <v>122</v>
      </c>
      <c r="B51" s="83"/>
      <c r="F51" s="121" t="s">
        <v>139</v>
      </c>
      <c r="H51" s="68" t="s">
        <v>131</v>
      </c>
      <c r="I51" s="67" t="s">
        <v>132</v>
      </c>
      <c r="J51" s="66" t="s">
        <v>79</v>
      </c>
    </row>
    <row r="52" spans="1:10" ht="17.25" x14ac:dyDescent="0.35">
      <c r="A52" s="89" t="s">
        <v>134</v>
      </c>
      <c r="B52" s="40">
        <v>150000</v>
      </c>
      <c r="C52" s="36" t="s">
        <v>85</v>
      </c>
      <c r="D52" s="99"/>
      <c r="E52" s="81" t="s">
        <v>0</v>
      </c>
      <c r="F52" s="82">
        <f t="shared" ref="F52:F58" si="0">IFERROR(B52/$D$59,0)</f>
        <v>0.15</v>
      </c>
      <c r="H52" s="105" t="s">
        <v>135</v>
      </c>
      <c r="I52" s="104" t="s">
        <v>136</v>
      </c>
      <c r="J52" s="71" t="s">
        <v>137</v>
      </c>
    </row>
    <row r="53" spans="1:10" ht="15.75" x14ac:dyDescent="0.25">
      <c r="A53" s="89" t="s">
        <v>119</v>
      </c>
      <c r="B53" s="43">
        <v>20000</v>
      </c>
      <c r="C53" s="36" t="s">
        <v>85</v>
      </c>
      <c r="D53" s="3"/>
      <c r="E53" s="81" t="s">
        <v>0</v>
      </c>
      <c r="F53" s="82">
        <f t="shared" si="0"/>
        <v>0.02</v>
      </c>
      <c r="H53" s="105" t="s">
        <v>65</v>
      </c>
      <c r="I53" s="104" t="s">
        <v>66</v>
      </c>
      <c r="J53" s="71" t="s">
        <v>67</v>
      </c>
    </row>
    <row r="54" spans="1:10" ht="15.75" x14ac:dyDescent="0.25">
      <c r="A54" s="89" t="s">
        <v>114</v>
      </c>
      <c r="B54" s="43">
        <v>80000</v>
      </c>
      <c r="C54" s="36" t="s">
        <v>85</v>
      </c>
      <c r="D54" s="90"/>
      <c r="E54" s="81" t="s">
        <v>0</v>
      </c>
      <c r="F54" s="82">
        <f t="shared" si="0"/>
        <v>0.08</v>
      </c>
      <c r="H54" s="105" t="s">
        <v>69</v>
      </c>
      <c r="I54" s="104" t="s">
        <v>70</v>
      </c>
      <c r="J54" s="71" t="s">
        <v>68</v>
      </c>
    </row>
    <row r="55" spans="1:10" ht="15.75" x14ac:dyDescent="0.25">
      <c r="A55" s="89" t="s">
        <v>118</v>
      </c>
      <c r="B55" s="43">
        <v>35000</v>
      </c>
      <c r="C55" s="36" t="s">
        <v>85</v>
      </c>
      <c r="D55" s="90"/>
      <c r="E55" s="81" t="s">
        <v>0</v>
      </c>
      <c r="F55" s="82">
        <f t="shared" si="0"/>
        <v>3.5000000000000003E-2</v>
      </c>
      <c r="H55" s="105" t="s">
        <v>71</v>
      </c>
      <c r="I55" s="104" t="s">
        <v>72</v>
      </c>
      <c r="J55" s="71" t="s">
        <v>73</v>
      </c>
    </row>
    <row r="56" spans="1:10" ht="15.75" x14ac:dyDescent="0.25">
      <c r="A56" s="89" t="s">
        <v>115</v>
      </c>
      <c r="B56" s="43">
        <v>25000</v>
      </c>
      <c r="C56" s="36" t="s">
        <v>85</v>
      </c>
      <c r="D56" s="90"/>
      <c r="E56" s="81" t="s">
        <v>0</v>
      </c>
      <c r="F56" s="82">
        <f t="shared" si="0"/>
        <v>2.5000000000000001E-2</v>
      </c>
      <c r="H56" s="105" t="s">
        <v>71</v>
      </c>
      <c r="I56" s="104" t="s">
        <v>74</v>
      </c>
      <c r="J56" s="71" t="s">
        <v>77</v>
      </c>
    </row>
    <row r="57" spans="1:10" ht="15.75" x14ac:dyDescent="0.25">
      <c r="A57" s="89" t="s">
        <v>116</v>
      </c>
      <c r="B57" s="43">
        <v>10000</v>
      </c>
      <c r="C57" s="36" t="s">
        <v>85</v>
      </c>
      <c r="D57" s="90"/>
      <c r="E57" s="81" t="s">
        <v>0</v>
      </c>
      <c r="F57" s="82">
        <f t="shared" si="0"/>
        <v>0.01</v>
      </c>
      <c r="H57" s="105" t="s">
        <v>71</v>
      </c>
      <c r="I57" s="104" t="s">
        <v>74</v>
      </c>
      <c r="J57" s="71" t="s">
        <v>77</v>
      </c>
    </row>
    <row r="58" spans="1:10" ht="15.75" x14ac:dyDescent="0.25">
      <c r="A58" s="89" t="s">
        <v>117</v>
      </c>
      <c r="B58" s="43">
        <v>0</v>
      </c>
      <c r="C58" s="36" t="s">
        <v>85</v>
      </c>
      <c r="D58" s="90"/>
      <c r="E58" s="81" t="s">
        <v>0</v>
      </c>
      <c r="F58" s="82">
        <f t="shared" si="0"/>
        <v>0</v>
      </c>
      <c r="H58" s="105" t="s">
        <v>75</v>
      </c>
      <c r="I58" s="104" t="s">
        <v>76</v>
      </c>
      <c r="J58" s="71" t="s">
        <v>77</v>
      </c>
    </row>
    <row r="59" spans="1:10" ht="18" thickBot="1" x14ac:dyDescent="0.4">
      <c r="A59" s="89" t="s">
        <v>144</v>
      </c>
      <c r="B59" s="116"/>
      <c r="C59" s="91"/>
      <c r="D59" s="117">
        <v>1000000</v>
      </c>
      <c r="E59" s="85"/>
      <c r="F59" s="86"/>
      <c r="H59" s="72"/>
      <c r="I59" s="108"/>
      <c r="J59" s="73"/>
    </row>
  </sheetData>
  <mergeCells count="6">
    <mergeCell ref="A6:J6"/>
    <mergeCell ref="A1:J1"/>
    <mergeCell ref="B9:D9"/>
    <mergeCell ref="H8:J8"/>
    <mergeCell ref="B3:E3"/>
    <mergeCell ref="B4:E4"/>
  </mergeCells>
  <conditionalFormatting sqref="F12">
    <cfRule type="cellIs" dxfId="46" priority="178" stopIfTrue="1" operator="lessThanOrEqual">
      <formula>0.25</formula>
    </cfRule>
    <cfRule type="cellIs" dxfId="45" priority="176" stopIfTrue="1" operator="greaterThanOrEqual">
      <formula>0.35</formula>
    </cfRule>
    <cfRule type="cellIs" dxfId="44" priority="177" stopIfTrue="1" operator="between">
      <formula>0.251</formula>
      <formula>0.349</formula>
    </cfRule>
  </conditionalFormatting>
  <conditionalFormatting sqref="F13:F14">
    <cfRule type="cellIs" dxfId="43" priority="39" stopIfTrue="1" operator="lessThanOrEqual">
      <formula>0.3</formula>
    </cfRule>
    <cfRule type="cellIs" dxfId="42" priority="38" stopIfTrue="1" operator="between">
      <formula>0.31</formula>
      <formula>0.399</formula>
    </cfRule>
    <cfRule type="cellIs" dxfId="41" priority="37" stopIfTrue="1" operator="greaterThanOrEqual">
      <formula>0.4</formula>
    </cfRule>
  </conditionalFormatting>
  <conditionalFormatting sqref="F15:F17">
    <cfRule type="cellIs" dxfId="40" priority="36" stopIfTrue="1" operator="lessThanOrEqual">
      <formula>0.25</formula>
    </cfRule>
    <cfRule type="cellIs" dxfId="39" priority="35" stopIfTrue="1" operator="between">
      <formula>0.251</formula>
      <formula>0.349</formula>
    </cfRule>
    <cfRule type="cellIs" dxfId="38" priority="34" stopIfTrue="1" operator="greaterThanOrEqual">
      <formula>0.35</formula>
    </cfRule>
  </conditionalFormatting>
  <conditionalFormatting sqref="F18:F20">
    <cfRule type="cellIs" dxfId="37" priority="33" stopIfTrue="1" operator="lessThanOrEqual">
      <formula>0.2</formula>
    </cfRule>
    <cfRule type="cellIs" dxfId="36" priority="32" stopIfTrue="1" operator="between">
      <formula>0.21</formula>
      <formula>0.29</formula>
    </cfRule>
    <cfRule type="cellIs" dxfId="35" priority="31" stopIfTrue="1" operator="greaterThanOrEqual">
      <formula>0.3</formula>
    </cfRule>
  </conditionalFormatting>
  <conditionalFormatting sqref="F21:F22">
    <cfRule type="cellIs" dxfId="34" priority="29" stopIfTrue="1" operator="between">
      <formula>0.31</formula>
      <formula>0.419</formula>
    </cfRule>
    <cfRule type="cellIs" dxfId="33" priority="28" stopIfTrue="1" operator="greaterThanOrEqual">
      <formula>0.42</formula>
    </cfRule>
    <cfRule type="cellIs" dxfId="32" priority="30" stopIfTrue="1" operator="lessThanOrEqual">
      <formula>0.3</formula>
    </cfRule>
  </conditionalFormatting>
  <conditionalFormatting sqref="F30">
    <cfRule type="cellIs" dxfId="31" priority="159" operator="between">
      <formula>0.251</formula>
      <formula>0.349</formula>
    </cfRule>
    <cfRule type="cellIs" dxfId="30" priority="160" operator="lessThanOrEqual">
      <formula>0.25</formula>
    </cfRule>
    <cfRule type="cellIs" dxfId="29" priority="158" operator="greaterThanOrEqual">
      <formula>0.35</formula>
    </cfRule>
  </conditionalFormatting>
  <conditionalFormatting sqref="F36">
    <cfRule type="cellIs" dxfId="28" priority="11" operator="between">
      <formula>0.251</formula>
      <formula>0.349</formula>
    </cfRule>
    <cfRule type="cellIs" dxfId="27" priority="10" operator="greaterThanOrEqual">
      <formula>0.35</formula>
    </cfRule>
    <cfRule type="cellIs" dxfId="26" priority="12" operator="lessThanOrEqual">
      <formula>0.25</formula>
    </cfRule>
  </conditionalFormatting>
  <conditionalFormatting sqref="F43">
    <cfRule type="cellIs" dxfId="25" priority="7" operator="greaterThanOrEqual">
      <formula>0.35</formula>
    </cfRule>
    <cfRule type="cellIs" dxfId="24" priority="8" operator="between">
      <formula>0.251</formula>
      <formula>0.349</formula>
    </cfRule>
    <cfRule type="cellIs" dxfId="23" priority="9" operator="lessThanOrEqual">
      <formula>0.25</formula>
    </cfRule>
  </conditionalFormatting>
  <conditionalFormatting sqref="F49">
    <cfRule type="cellIs" dxfId="22" priority="5" operator="between">
      <formula>0.251</formula>
      <formula>0.349</formula>
    </cfRule>
    <cfRule type="cellIs" dxfId="21" priority="6" operator="lessThanOrEqual">
      <formula>0.25</formula>
    </cfRule>
    <cfRule type="cellIs" dxfId="20" priority="4" operator="greaterThanOrEqual">
      <formula>0.35</formula>
    </cfRule>
  </conditionalFormatting>
  <conditionalFormatting sqref="F52">
    <cfRule type="cellIs" dxfId="19" priority="56" stopIfTrue="1" operator="greaterThanOrEqual">
      <formula>0.16</formula>
    </cfRule>
    <cfRule type="cellIs" dxfId="18" priority="57" stopIfTrue="1" operator="between">
      <formula>0.091</formula>
      <formula>0.1599</formula>
    </cfRule>
    <cfRule type="cellIs" dxfId="17" priority="58" stopIfTrue="1" operator="lessThanOrEqual">
      <formula>0.09</formula>
    </cfRule>
  </conditionalFormatting>
  <conditionalFormatting sqref="F53">
    <cfRule type="cellIs" dxfId="16" priority="27" stopIfTrue="1" operator="lessThanOrEqual">
      <formula>0.02</formula>
    </cfRule>
    <cfRule type="cellIs" dxfId="15" priority="26" stopIfTrue="1" operator="between">
      <formula>0.021</formula>
      <formula>0.79</formula>
    </cfRule>
    <cfRule type="cellIs" dxfId="14" priority="25" stopIfTrue="1" operator="greaterThanOrEqual">
      <formula>0.08</formula>
    </cfRule>
  </conditionalFormatting>
  <conditionalFormatting sqref="F54">
    <cfRule type="cellIs" dxfId="13" priority="22" stopIfTrue="1" operator="greaterThanOrEqual">
      <formula>0.09</formula>
    </cfRule>
    <cfRule type="cellIs" dxfId="12" priority="24" stopIfTrue="1" operator="lessThanOrEqual">
      <formula>0.04</formula>
    </cfRule>
    <cfRule type="cellIs" dxfId="11" priority="23" stopIfTrue="1" operator="between">
      <formula>0.041</formula>
      <formula>0.89</formula>
    </cfRule>
  </conditionalFormatting>
  <conditionalFormatting sqref="F55">
    <cfRule type="cellIs" dxfId="10" priority="3" stopIfTrue="1" operator="lessThanOrEqual">
      <formula>0.005</formula>
    </cfRule>
    <cfRule type="cellIs" dxfId="9" priority="2" stopIfTrue="1" operator="between">
      <formula>0.0051</formula>
      <formula>0.029</formula>
    </cfRule>
  </conditionalFormatting>
  <conditionalFormatting sqref="F55:F57">
    <cfRule type="cellIs" dxfId="8" priority="1" stopIfTrue="1" operator="greaterThanOrEqual">
      <formula>0.03</formula>
    </cfRule>
  </conditionalFormatting>
  <conditionalFormatting sqref="F56:F57">
    <cfRule type="cellIs" dxfId="7" priority="18" stopIfTrue="1" operator="lessThanOrEqual">
      <formula>0</formula>
    </cfRule>
    <cfRule type="cellIs" dxfId="6" priority="17" stopIfTrue="1" operator="between">
      <formula>0.001</formula>
      <formula>0.029</formula>
    </cfRule>
  </conditionalFormatting>
  <conditionalFormatting sqref="F58">
    <cfRule type="cellIs" dxfId="5" priority="15" stopIfTrue="1" operator="lessThanOrEqual">
      <formula>0</formula>
    </cfRule>
    <cfRule type="cellIs" dxfId="4" priority="14" stopIfTrue="1" operator="between">
      <formula>0.0001</formula>
      <formula>0.019</formula>
    </cfRule>
    <cfRule type="cellIs" dxfId="3" priority="13" stopIfTrue="1" operator="greaterThanOrEqual">
      <formula>0.02</formula>
    </cfRule>
  </conditionalFormatting>
  <pageMargins left="0.25" right="0.25" top="0.25" bottom="0.5" header="0" footer="0.25"/>
  <pageSetup scale="77" fitToHeight="6" orientation="portrait" horizontalDpi="300" verticalDpi="300" r:id="rId1"/>
  <headerFooter alignWithMargins="0">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09BF8-847D-124A-9D29-6B69534C401C}">
  <sheetPr>
    <pageSetUpPr fitToPage="1"/>
  </sheetPr>
  <dimension ref="A1:W55"/>
  <sheetViews>
    <sheetView zoomScaleNormal="100" workbookViewId="0">
      <pane xSplit="8" ySplit="2" topLeftCell="J3" activePane="bottomRight" state="frozen"/>
      <selection activeCell="D37" sqref="D37"/>
      <selection pane="topRight" activeCell="D37" sqref="D37"/>
      <selection pane="bottomLeft" activeCell="D37" sqref="D37"/>
      <selection pane="bottomRight" activeCell="K5" sqref="K5:T6"/>
    </sheetView>
  </sheetViews>
  <sheetFormatPr defaultColWidth="8.85546875" defaultRowHeight="14.25" x14ac:dyDescent="0.2"/>
  <cols>
    <col min="1" max="1" width="34.28515625" style="10" customWidth="1"/>
    <col min="2" max="2" width="11.140625" style="10" customWidth="1"/>
    <col min="3" max="3" width="7.85546875" style="10" customWidth="1"/>
    <col min="4" max="4" width="8.42578125" style="10" customWidth="1"/>
    <col min="5" max="5" width="2.140625" style="10" customWidth="1"/>
    <col min="6" max="6" width="9.85546875" style="13" customWidth="1"/>
    <col min="7" max="7" width="10.7109375" style="13" customWidth="1"/>
    <col min="8" max="8" width="11" style="13" customWidth="1"/>
    <col min="9" max="9" width="10.42578125" style="13" hidden="1" customWidth="1"/>
    <col min="10" max="12" width="8.85546875" style="10"/>
    <col min="13" max="13" width="9.42578125" style="10" bestFit="1" customWidth="1"/>
    <col min="14" max="17" width="8.85546875" style="10"/>
    <col min="18" max="18" width="13.7109375" style="10" customWidth="1"/>
    <col min="19" max="204" width="8.85546875" style="10"/>
    <col min="205" max="205" width="38.42578125" style="10" customWidth="1"/>
    <col min="206" max="206" width="17.42578125" style="10" customWidth="1"/>
    <col min="207" max="207" width="2.85546875" style="10" customWidth="1"/>
    <col min="208" max="208" width="22.42578125" style="10" customWidth="1"/>
    <col min="209" max="460" width="8.85546875" style="10"/>
    <col min="461" max="461" width="38.42578125" style="10" customWidth="1"/>
    <col min="462" max="462" width="17.42578125" style="10" customWidth="1"/>
    <col min="463" max="463" width="2.85546875" style="10" customWidth="1"/>
    <col min="464" max="464" width="22.42578125" style="10" customWidth="1"/>
    <col min="465" max="716" width="8.85546875" style="10"/>
    <col min="717" max="717" width="38.42578125" style="10" customWidth="1"/>
    <col min="718" max="718" width="17.42578125" style="10" customWidth="1"/>
    <col min="719" max="719" width="2.85546875" style="10" customWidth="1"/>
    <col min="720" max="720" width="22.42578125" style="10" customWidth="1"/>
    <col min="721" max="972" width="8.85546875" style="10"/>
    <col min="973" max="973" width="38.42578125" style="10" customWidth="1"/>
    <col min="974" max="974" width="17.42578125" style="10" customWidth="1"/>
    <col min="975" max="975" width="2.85546875" style="10" customWidth="1"/>
    <col min="976" max="976" width="22.42578125" style="10" customWidth="1"/>
    <col min="977" max="1228" width="8.85546875" style="10"/>
    <col min="1229" max="1229" width="38.42578125" style="10" customWidth="1"/>
    <col min="1230" max="1230" width="17.42578125" style="10" customWidth="1"/>
    <col min="1231" max="1231" width="2.85546875" style="10" customWidth="1"/>
    <col min="1232" max="1232" width="22.42578125" style="10" customWidth="1"/>
    <col min="1233" max="1484" width="8.85546875" style="10"/>
    <col min="1485" max="1485" width="38.42578125" style="10" customWidth="1"/>
    <col min="1486" max="1486" width="17.42578125" style="10" customWidth="1"/>
    <col min="1487" max="1487" width="2.85546875" style="10" customWidth="1"/>
    <col min="1488" max="1488" width="22.42578125" style="10" customWidth="1"/>
    <col min="1489" max="1740" width="8.85546875" style="10"/>
    <col min="1741" max="1741" width="38.42578125" style="10" customWidth="1"/>
    <col min="1742" max="1742" width="17.42578125" style="10" customWidth="1"/>
    <col min="1743" max="1743" width="2.85546875" style="10" customWidth="1"/>
    <col min="1744" max="1744" width="22.42578125" style="10" customWidth="1"/>
    <col min="1745" max="1996" width="8.85546875" style="10"/>
    <col min="1997" max="1997" width="38.42578125" style="10" customWidth="1"/>
    <col min="1998" max="1998" width="17.42578125" style="10" customWidth="1"/>
    <col min="1999" max="1999" width="2.85546875" style="10" customWidth="1"/>
    <col min="2000" max="2000" width="22.42578125" style="10" customWidth="1"/>
    <col min="2001" max="2252" width="8.85546875" style="10"/>
    <col min="2253" max="2253" width="38.42578125" style="10" customWidth="1"/>
    <col min="2254" max="2254" width="17.42578125" style="10" customWidth="1"/>
    <col min="2255" max="2255" width="2.85546875" style="10" customWidth="1"/>
    <col min="2256" max="2256" width="22.42578125" style="10" customWidth="1"/>
    <col min="2257" max="2508" width="8.85546875" style="10"/>
    <col min="2509" max="2509" width="38.42578125" style="10" customWidth="1"/>
    <col min="2510" max="2510" width="17.42578125" style="10" customWidth="1"/>
    <col min="2511" max="2511" width="2.85546875" style="10" customWidth="1"/>
    <col min="2512" max="2512" width="22.42578125" style="10" customWidth="1"/>
    <col min="2513" max="2764" width="8.85546875" style="10"/>
    <col min="2765" max="2765" width="38.42578125" style="10" customWidth="1"/>
    <col min="2766" max="2766" width="17.42578125" style="10" customWidth="1"/>
    <col min="2767" max="2767" width="2.85546875" style="10" customWidth="1"/>
    <col min="2768" max="2768" width="22.42578125" style="10" customWidth="1"/>
    <col min="2769" max="3020" width="8.85546875" style="10"/>
    <col min="3021" max="3021" width="38.42578125" style="10" customWidth="1"/>
    <col min="3022" max="3022" width="17.42578125" style="10" customWidth="1"/>
    <col min="3023" max="3023" width="2.85546875" style="10" customWidth="1"/>
    <col min="3024" max="3024" width="22.42578125" style="10" customWidth="1"/>
    <col min="3025" max="3276" width="8.85546875" style="10"/>
    <col min="3277" max="3277" width="38.42578125" style="10" customWidth="1"/>
    <col min="3278" max="3278" width="17.42578125" style="10" customWidth="1"/>
    <col min="3279" max="3279" width="2.85546875" style="10" customWidth="1"/>
    <col min="3280" max="3280" width="22.42578125" style="10" customWidth="1"/>
    <col min="3281" max="3532" width="8.85546875" style="10"/>
    <col min="3533" max="3533" width="38.42578125" style="10" customWidth="1"/>
    <col min="3534" max="3534" width="17.42578125" style="10" customWidth="1"/>
    <col min="3535" max="3535" width="2.85546875" style="10" customWidth="1"/>
    <col min="3536" max="3536" width="22.42578125" style="10" customWidth="1"/>
    <col min="3537" max="3788" width="8.85546875" style="10"/>
    <col min="3789" max="3789" width="38.42578125" style="10" customWidth="1"/>
    <col min="3790" max="3790" width="17.42578125" style="10" customWidth="1"/>
    <col min="3791" max="3791" width="2.85546875" style="10" customWidth="1"/>
    <col min="3792" max="3792" width="22.42578125" style="10" customWidth="1"/>
    <col min="3793" max="4044" width="8.85546875" style="10"/>
    <col min="4045" max="4045" width="38.42578125" style="10" customWidth="1"/>
    <col min="4046" max="4046" width="17.42578125" style="10" customWidth="1"/>
    <col min="4047" max="4047" width="2.85546875" style="10" customWidth="1"/>
    <col min="4048" max="4048" width="22.42578125" style="10" customWidth="1"/>
    <col min="4049" max="4300" width="8.85546875" style="10"/>
    <col min="4301" max="4301" width="38.42578125" style="10" customWidth="1"/>
    <col min="4302" max="4302" width="17.42578125" style="10" customWidth="1"/>
    <col min="4303" max="4303" width="2.85546875" style="10" customWidth="1"/>
    <col min="4304" max="4304" width="22.42578125" style="10" customWidth="1"/>
    <col min="4305" max="4556" width="8.85546875" style="10"/>
    <col min="4557" max="4557" width="38.42578125" style="10" customWidth="1"/>
    <col min="4558" max="4558" width="17.42578125" style="10" customWidth="1"/>
    <col min="4559" max="4559" width="2.85546875" style="10" customWidth="1"/>
    <col min="4560" max="4560" width="22.42578125" style="10" customWidth="1"/>
    <col min="4561" max="4812" width="8.85546875" style="10"/>
    <col min="4813" max="4813" width="38.42578125" style="10" customWidth="1"/>
    <col min="4814" max="4814" width="17.42578125" style="10" customWidth="1"/>
    <col min="4815" max="4815" width="2.85546875" style="10" customWidth="1"/>
    <col min="4816" max="4816" width="22.42578125" style="10" customWidth="1"/>
    <col min="4817" max="5068" width="8.85546875" style="10"/>
    <col min="5069" max="5069" width="38.42578125" style="10" customWidth="1"/>
    <col min="5070" max="5070" width="17.42578125" style="10" customWidth="1"/>
    <col min="5071" max="5071" width="2.85546875" style="10" customWidth="1"/>
    <col min="5072" max="5072" width="22.42578125" style="10" customWidth="1"/>
    <col min="5073" max="5324" width="8.85546875" style="10"/>
    <col min="5325" max="5325" width="38.42578125" style="10" customWidth="1"/>
    <col min="5326" max="5326" width="17.42578125" style="10" customWidth="1"/>
    <col min="5327" max="5327" width="2.85546875" style="10" customWidth="1"/>
    <col min="5328" max="5328" width="22.42578125" style="10" customWidth="1"/>
    <col min="5329" max="5580" width="8.85546875" style="10"/>
    <col min="5581" max="5581" width="38.42578125" style="10" customWidth="1"/>
    <col min="5582" max="5582" width="17.42578125" style="10" customWidth="1"/>
    <col min="5583" max="5583" width="2.85546875" style="10" customWidth="1"/>
    <col min="5584" max="5584" width="22.42578125" style="10" customWidth="1"/>
    <col min="5585" max="5836" width="8.85546875" style="10"/>
    <col min="5837" max="5837" width="38.42578125" style="10" customWidth="1"/>
    <col min="5838" max="5838" width="17.42578125" style="10" customWidth="1"/>
    <col min="5839" max="5839" width="2.85546875" style="10" customWidth="1"/>
    <col min="5840" max="5840" width="22.42578125" style="10" customWidth="1"/>
    <col min="5841" max="6092" width="8.85546875" style="10"/>
    <col min="6093" max="6093" width="38.42578125" style="10" customWidth="1"/>
    <col min="6094" max="6094" width="17.42578125" style="10" customWidth="1"/>
    <col min="6095" max="6095" width="2.85546875" style="10" customWidth="1"/>
    <col min="6096" max="6096" width="22.42578125" style="10" customWidth="1"/>
    <col min="6097" max="6348" width="8.85546875" style="10"/>
    <col min="6349" max="6349" width="38.42578125" style="10" customWidth="1"/>
    <col min="6350" max="6350" width="17.42578125" style="10" customWidth="1"/>
    <col min="6351" max="6351" width="2.85546875" style="10" customWidth="1"/>
    <col min="6352" max="6352" width="22.42578125" style="10" customWidth="1"/>
    <col min="6353" max="6604" width="8.85546875" style="10"/>
    <col min="6605" max="6605" width="38.42578125" style="10" customWidth="1"/>
    <col min="6606" max="6606" width="17.42578125" style="10" customWidth="1"/>
    <col min="6607" max="6607" width="2.85546875" style="10" customWidth="1"/>
    <col min="6608" max="6608" width="22.42578125" style="10" customWidth="1"/>
    <col min="6609" max="6860" width="8.85546875" style="10"/>
    <col min="6861" max="6861" width="38.42578125" style="10" customWidth="1"/>
    <col min="6862" max="6862" width="17.42578125" style="10" customWidth="1"/>
    <col min="6863" max="6863" width="2.85546875" style="10" customWidth="1"/>
    <col min="6864" max="6864" width="22.42578125" style="10" customWidth="1"/>
    <col min="6865" max="7116" width="8.85546875" style="10"/>
    <col min="7117" max="7117" width="38.42578125" style="10" customWidth="1"/>
    <col min="7118" max="7118" width="17.42578125" style="10" customWidth="1"/>
    <col min="7119" max="7119" width="2.85546875" style="10" customWidth="1"/>
    <col min="7120" max="7120" width="22.42578125" style="10" customWidth="1"/>
    <col min="7121" max="7372" width="8.85546875" style="10"/>
    <col min="7373" max="7373" width="38.42578125" style="10" customWidth="1"/>
    <col min="7374" max="7374" width="17.42578125" style="10" customWidth="1"/>
    <col min="7375" max="7375" width="2.85546875" style="10" customWidth="1"/>
    <col min="7376" max="7376" width="22.42578125" style="10" customWidth="1"/>
    <col min="7377" max="7628" width="8.85546875" style="10"/>
    <col min="7629" max="7629" width="38.42578125" style="10" customWidth="1"/>
    <col min="7630" max="7630" width="17.42578125" style="10" customWidth="1"/>
    <col min="7631" max="7631" width="2.85546875" style="10" customWidth="1"/>
    <col min="7632" max="7632" width="22.42578125" style="10" customWidth="1"/>
    <col min="7633" max="7884" width="8.85546875" style="10"/>
    <col min="7885" max="7885" width="38.42578125" style="10" customWidth="1"/>
    <col min="7886" max="7886" width="17.42578125" style="10" customWidth="1"/>
    <col min="7887" max="7887" width="2.85546875" style="10" customWidth="1"/>
    <col min="7888" max="7888" width="22.42578125" style="10" customWidth="1"/>
    <col min="7889" max="8140" width="8.85546875" style="10"/>
    <col min="8141" max="8141" width="38.42578125" style="10" customWidth="1"/>
    <col min="8142" max="8142" width="17.42578125" style="10" customWidth="1"/>
    <col min="8143" max="8143" width="2.85546875" style="10" customWidth="1"/>
    <col min="8144" max="8144" width="22.42578125" style="10" customWidth="1"/>
    <col min="8145" max="8396" width="8.85546875" style="10"/>
    <col min="8397" max="8397" width="38.42578125" style="10" customWidth="1"/>
    <col min="8398" max="8398" width="17.42578125" style="10" customWidth="1"/>
    <col min="8399" max="8399" width="2.85546875" style="10" customWidth="1"/>
    <col min="8400" max="8400" width="22.42578125" style="10" customWidth="1"/>
    <col min="8401" max="8652" width="8.85546875" style="10"/>
    <col min="8653" max="8653" width="38.42578125" style="10" customWidth="1"/>
    <col min="8654" max="8654" width="17.42578125" style="10" customWidth="1"/>
    <col min="8655" max="8655" width="2.85546875" style="10" customWidth="1"/>
    <col min="8656" max="8656" width="22.42578125" style="10" customWidth="1"/>
    <col min="8657" max="8908" width="8.85546875" style="10"/>
    <col min="8909" max="8909" width="38.42578125" style="10" customWidth="1"/>
    <col min="8910" max="8910" width="17.42578125" style="10" customWidth="1"/>
    <col min="8911" max="8911" width="2.85546875" style="10" customWidth="1"/>
    <col min="8912" max="8912" width="22.42578125" style="10" customWidth="1"/>
    <col min="8913" max="9164" width="8.85546875" style="10"/>
    <col min="9165" max="9165" width="38.42578125" style="10" customWidth="1"/>
    <col min="9166" max="9166" width="17.42578125" style="10" customWidth="1"/>
    <col min="9167" max="9167" width="2.85546875" style="10" customWidth="1"/>
    <col min="9168" max="9168" width="22.42578125" style="10" customWidth="1"/>
    <col min="9169" max="9420" width="8.85546875" style="10"/>
    <col min="9421" max="9421" width="38.42578125" style="10" customWidth="1"/>
    <col min="9422" max="9422" width="17.42578125" style="10" customWidth="1"/>
    <col min="9423" max="9423" width="2.85546875" style="10" customWidth="1"/>
    <col min="9424" max="9424" width="22.42578125" style="10" customWidth="1"/>
    <col min="9425" max="9676" width="8.85546875" style="10"/>
    <col min="9677" max="9677" width="38.42578125" style="10" customWidth="1"/>
    <col min="9678" max="9678" width="17.42578125" style="10" customWidth="1"/>
    <col min="9679" max="9679" width="2.85546875" style="10" customWidth="1"/>
    <col min="9680" max="9680" width="22.42578125" style="10" customWidth="1"/>
    <col min="9681" max="9932" width="8.85546875" style="10"/>
    <col min="9933" max="9933" width="38.42578125" style="10" customWidth="1"/>
    <col min="9934" max="9934" width="17.42578125" style="10" customWidth="1"/>
    <col min="9935" max="9935" width="2.85546875" style="10" customWidth="1"/>
    <col min="9936" max="9936" width="22.42578125" style="10" customWidth="1"/>
    <col min="9937" max="10188" width="8.85546875" style="10"/>
    <col min="10189" max="10189" width="38.42578125" style="10" customWidth="1"/>
    <col min="10190" max="10190" width="17.42578125" style="10" customWidth="1"/>
    <col min="10191" max="10191" width="2.85546875" style="10" customWidth="1"/>
    <col min="10192" max="10192" width="22.42578125" style="10" customWidth="1"/>
    <col min="10193" max="10444" width="8.85546875" style="10"/>
    <col min="10445" max="10445" width="38.42578125" style="10" customWidth="1"/>
    <col min="10446" max="10446" width="17.42578125" style="10" customWidth="1"/>
    <col min="10447" max="10447" width="2.85546875" style="10" customWidth="1"/>
    <col min="10448" max="10448" width="22.42578125" style="10" customWidth="1"/>
    <col min="10449" max="10700" width="8.85546875" style="10"/>
    <col min="10701" max="10701" width="38.42578125" style="10" customWidth="1"/>
    <col min="10702" max="10702" width="17.42578125" style="10" customWidth="1"/>
    <col min="10703" max="10703" width="2.85546875" style="10" customWidth="1"/>
    <col min="10704" max="10704" width="22.42578125" style="10" customWidth="1"/>
    <col min="10705" max="10956" width="8.85546875" style="10"/>
    <col min="10957" max="10957" width="38.42578125" style="10" customWidth="1"/>
    <col min="10958" max="10958" width="17.42578125" style="10" customWidth="1"/>
    <col min="10959" max="10959" width="2.85546875" style="10" customWidth="1"/>
    <col min="10960" max="10960" width="22.42578125" style="10" customWidth="1"/>
    <col min="10961" max="11212" width="8.85546875" style="10"/>
    <col min="11213" max="11213" width="38.42578125" style="10" customWidth="1"/>
    <col min="11214" max="11214" width="17.42578125" style="10" customWidth="1"/>
    <col min="11215" max="11215" width="2.85546875" style="10" customWidth="1"/>
    <col min="11216" max="11216" width="22.42578125" style="10" customWidth="1"/>
    <col min="11217" max="11468" width="8.85546875" style="10"/>
    <col min="11469" max="11469" width="38.42578125" style="10" customWidth="1"/>
    <col min="11470" max="11470" width="17.42578125" style="10" customWidth="1"/>
    <col min="11471" max="11471" width="2.85546875" style="10" customWidth="1"/>
    <col min="11472" max="11472" width="22.42578125" style="10" customWidth="1"/>
    <col min="11473" max="11724" width="8.85546875" style="10"/>
    <col min="11725" max="11725" width="38.42578125" style="10" customWidth="1"/>
    <col min="11726" max="11726" width="17.42578125" style="10" customWidth="1"/>
    <col min="11727" max="11727" width="2.85546875" style="10" customWidth="1"/>
    <col min="11728" max="11728" width="22.42578125" style="10" customWidth="1"/>
    <col min="11729" max="11980" width="8.85546875" style="10"/>
    <col min="11981" max="11981" width="38.42578125" style="10" customWidth="1"/>
    <col min="11982" max="11982" width="17.42578125" style="10" customWidth="1"/>
    <col min="11983" max="11983" width="2.85546875" style="10" customWidth="1"/>
    <col min="11984" max="11984" width="22.42578125" style="10" customWidth="1"/>
    <col min="11985" max="12236" width="8.85546875" style="10"/>
    <col min="12237" max="12237" width="38.42578125" style="10" customWidth="1"/>
    <col min="12238" max="12238" width="17.42578125" style="10" customWidth="1"/>
    <col min="12239" max="12239" width="2.85546875" style="10" customWidth="1"/>
    <col min="12240" max="12240" width="22.42578125" style="10" customWidth="1"/>
    <col min="12241" max="12492" width="8.85546875" style="10"/>
    <col min="12493" max="12493" width="38.42578125" style="10" customWidth="1"/>
    <col min="12494" max="12494" width="17.42578125" style="10" customWidth="1"/>
    <col min="12495" max="12495" width="2.85546875" style="10" customWidth="1"/>
    <col min="12496" max="12496" width="22.42578125" style="10" customWidth="1"/>
    <col min="12497" max="12748" width="8.85546875" style="10"/>
    <col min="12749" max="12749" width="38.42578125" style="10" customWidth="1"/>
    <col min="12750" max="12750" width="17.42578125" style="10" customWidth="1"/>
    <col min="12751" max="12751" width="2.85546875" style="10" customWidth="1"/>
    <col min="12752" max="12752" width="22.42578125" style="10" customWidth="1"/>
    <col min="12753" max="13004" width="8.85546875" style="10"/>
    <col min="13005" max="13005" width="38.42578125" style="10" customWidth="1"/>
    <col min="13006" max="13006" width="17.42578125" style="10" customWidth="1"/>
    <col min="13007" max="13007" width="2.85546875" style="10" customWidth="1"/>
    <col min="13008" max="13008" width="22.42578125" style="10" customWidth="1"/>
    <col min="13009" max="13260" width="8.85546875" style="10"/>
    <col min="13261" max="13261" width="38.42578125" style="10" customWidth="1"/>
    <col min="13262" max="13262" width="17.42578125" style="10" customWidth="1"/>
    <col min="13263" max="13263" width="2.85546875" style="10" customWidth="1"/>
    <col min="13264" max="13264" width="22.42578125" style="10" customWidth="1"/>
    <col min="13265" max="13516" width="8.85546875" style="10"/>
    <col min="13517" max="13517" width="38.42578125" style="10" customWidth="1"/>
    <col min="13518" max="13518" width="17.42578125" style="10" customWidth="1"/>
    <col min="13519" max="13519" width="2.85546875" style="10" customWidth="1"/>
    <col min="13520" max="13520" width="22.42578125" style="10" customWidth="1"/>
    <col min="13521" max="13772" width="8.85546875" style="10"/>
    <col min="13773" max="13773" width="38.42578125" style="10" customWidth="1"/>
    <col min="13774" max="13774" width="17.42578125" style="10" customWidth="1"/>
    <col min="13775" max="13775" width="2.85546875" style="10" customWidth="1"/>
    <col min="13776" max="13776" width="22.42578125" style="10" customWidth="1"/>
    <col min="13777" max="14028" width="8.85546875" style="10"/>
    <col min="14029" max="14029" width="38.42578125" style="10" customWidth="1"/>
    <col min="14030" max="14030" width="17.42578125" style="10" customWidth="1"/>
    <col min="14031" max="14031" width="2.85546875" style="10" customWidth="1"/>
    <col min="14032" max="14032" width="22.42578125" style="10" customWidth="1"/>
    <col min="14033" max="14284" width="8.85546875" style="10"/>
    <col min="14285" max="14285" width="38.42578125" style="10" customWidth="1"/>
    <col min="14286" max="14286" width="17.42578125" style="10" customWidth="1"/>
    <col min="14287" max="14287" width="2.85546875" style="10" customWidth="1"/>
    <col min="14288" max="14288" width="22.42578125" style="10" customWidth="1"/>
    <col min="14289" max="14540" width="8.85546875" style="10"/>
    <col min="14541" max="14541" width="38.42578125" style="10" customWidth="1"/>
    <col min="14542" max="14542" width="17.42578125" style="10" customWidth="1"/>
    <col min="14543" max="14543" width="2.85546875" style="10" customWidth="1"/>
    <col min="14544" max="14544" width="22.42578125" style="10" customWidth="1"/>
    <col min="14545" max="14796" width="8.85546875" style="10"/>
    <col min="14797" max="14797" width="38.42578125" style="10" customWidth="1"/>
    <col min="14798" max="14798" width="17.42578125" style="10" customWidth="1"/>
    <col min="14799" max="14799" width="2.85546875" style="10" customWidth="1"/>
    <col min="14800" max="14800" width="22.42578125" style="10" customWidth="1"/>
    <col min="14801" max="15052" width="8.85546875" style="10"/>
    <col min="15053" max="15053" width="38.42578125" style="10" customWidth="1"/>
    <col min="15054" max="15054" width="17.42578125" style="10" customWidth="1"/>
    <col min="15055" max="15055" width="2.85546875" style="10" customWidth="1"/>
    <col min="15056" max="15056" width="22.42578125" style="10" customWidth="1"/>
    <col min="15057" max="15308" width="8.85546875" style="10"/>
    <col min="15309" max="15309" width="38.42578125" style="10" customWidth="1"/>
    <col min="15310" max="15310" width="17.42578125" style="10" customWidth="1"/>
    <col min="15311" max="15311" width="2.85546875" style="10" customWidth="1"/>
    <col min="15312" max="15312" width="22.42578125" style="10" customWidth="1"/>
    <col min="15313" max="15564" width="8.85546875" style="10"/>
    <col min="15565" max="15565" width="38.42578125" style="10" customWidth="1"/>
    <col min="15566" max="15566" width="17.42578125" style="10" customWidth="1"/>
    <col min="15567" max="15567" width="2.85546875" style="10" customWidth="1"/>
    <col min="15568" max="15568" width="22.42578125" style="10" customWidth="1"/>
    <col min="15569" max="15820" width="8.85546875" style="10"/>
    <col min="15821" max="15821" width="38.42578125" style="10" customWidth="1"/>
    <col min="15822" max="15822" width="17.42578125" style="10" customWidth="1"/>
    <col min="15823" max="15823" width="2.85546875" style="10" customWidth="1"/>
    <col min="15824" max="15824" width="22.42578125" style="10" customWidth="1"/>
    <col min="15825" max="16076" width="8.85546875" style="10"/>
    <col min="16077" max="16077" width="38.42578125" style="10" customWidth="1"/>
    <col min="16078" max="16078" width="17.42578125" style="10" customWidth="1"/>
    <col min="16079" max="16079" width="2.85546875" style="10" customWidth="1"/>
    <col min="16080" max="16080" width="22.42578125" style="10" customWidth="1"/>
    <col min="16081" max="16384" width="8.85546875" style="10"/>
  </cols>
  <sheetData>
    <row r="1" spans="1:20" ht="20.25" x14ac:dyDescent="0.3">
      <c r="A1" s="148" t="s">
        <v>146</v>
      </c>
      <c r="B1" s="148"/>
      <c r="C1" s="148"/>
      <c r="D1" s="148"/>
      <c r="E1" s="148"/>
      <c r="F1" s="148"/>
      <c r="G1" s="148"/>
      <c r="H1" s="148"/>
      <c r="I1" s="9"/>
    </row>
    <row r="2" spans="1:20" ht="17.100000000000001" customHeight="1" x14ac:dyDescent="0.3">
      <c r="A2" s="9"/>
      <c r="B2" s="9"/>
      <c r="C2" s="9"/>
      <c r="D2" s="9"/>
      <c r="E2" s="9"/>
      <c r="F2" s="9"/>
      <c r="G2" s="9"/>
      <c r="H2" s="9"/>
      <c r="I2" s="9"/>
    </row>
    <row r="3" spans="1:20" ht="20.100000000000001" customHeight="1" x14ac:dyDescent="0.25">
      <c r="A3" s="11" t="s">
        <v>3</v>
      </c>
      <c r="B3" s="146" t="s">
        <v>21</v>
      </c>
      <c r="C3" s="146"/>
      <c r="D3" s="146"/>
      <c r="E3" s="12"/>
      <c r="F3" s="12"/>
      <c r="G3" s="12"/>
      <c r="H3" s="12"/>
    </row>
    <row r="4" spans="1:20" ht="18" x14ac:dyDescent="0.25">
      <c r="A4" s="11" t="s">
        <v>4</v>
      </c>
      <c r="B4" s="147" t="s">
        <v>145</v>
      </c>
      <c r="C4" s="147"/>
      <c r="D4" s="147"/>
      <c r="E4" s="14"/>
      <c r="F4" s="14"/>
      <c r="G4" s="14"/>
      <c r="H4" s="14"/>
      <c r="I4" s="15"/>
    </row>
    <row r="5" spans="1:20" ht="18" x14ac:dyDescent="0.25">
      <c r="A5" s="17"/>
      <c r="B5" s="17"/>
      <c r="C5" s="17"/>
      <c r="D5" s="17"/>
      <c r="I5" s="18"/>
      <c r="K5" s="143" t="s">
        <v>214</v>
      </c>
      <c r="L5" s="144"/>
      <c r="M5" s="144"/>
      <c r="N5" s="144"/>
      <c r="O5" s="144"/>
      <c r="P5" s="144"/>
      <c r="Q5" s="144"/>
      <c r="R5" s="144"/>
      <c r="S5" s="144"/>
      <c r="T5" s="145"/>
    </row>
    <row r="6" spans="1:20" ht="27" customHeight="1" x14ac:dyDescent="0.2">
      <c r="A6" s="152" t="s">
        <v>212</v>
      </c>
      <c r="B6" s="152"/>
      <c r="C6" s="152"/>
      <c r="D6" s="152"/>
      <c r="E6" s="152"/>
      <c r="F6" s="152"/>
      <c r="G6" s="152"/>
      <c r="H6" s="152"/>
      <c r="K6" s="159" t="s">
        <v>215</v>
      </c>
      <c r="L6" s="159"/>
      <c r="M6" s="159"/>
      <c r="N6" s="159"/>
      <c r="O6" s="159"/>
      <c r="P6" s="159"/>
      <c r="Q6" s="159"/>
      <c r="R6" s="159"/>
      <c r="S6" s="159"/>
      <c r="T6" s="159"/>
    </row>
    <row r="7" spans="1:20" ht="15" thickBot="1" x14ac:dyDescent="0.25">
      <c r="F7" s="10"/>
      <c r="G7" s="10"/>
      <c r="H7" s="10"/>
    </row>
    <row r="8" spans="1:20" ht="15" thickBot="1" x14ac:dyDescent="0.25">
      <c r="B8" s="19"/>
      <c r="C8" s="20"/>
      <c r="D8" s="21" t="s">
        <v>113</v>
      </c>
      <c r="F8" s="149" t="s">
        <v>112</v>
      </c>
      <c r="G8" s="150"/>
      <c r="H8" s="151"/>
    </row>
    <row r="9" spans="1:20" ht="16.5" thickBot="1" x14ac:dyDescent="0.3">
      <c r="B9" s="22" t="s">
        <v>91</v>
      </c>
      <c r="C9" s="23" t="s">
        <v>0</v>
      </c>
      <c r="D9" s="24" t="s">
        <v>90</v>
      </c>
      <c r="F9" s="25" t="s">
        <v>79</v>
      </c>
      <c r="G9" s="26" t="s">
        <v>80</v>
      </c>
      <c r="H9" s="27" t="s">
        <v>81</v>
      </c>
    </row>
    <row r="10" spans="1:20" s="13" customFormat="1" ht="14.1" customHeight="1" x14ac:dyDescent="0.2">
      <c r="A10" s="29"/>
      <c r="B10" s="42"/>
      <c r="C10" s="10"/>
      <c r="D10" s="51"/>
      <c r="E10" s="2"/>
      <c r="F10" s="48"/>
      <c r="G10" s="49"/>
      <c r="H10" s="50"/>
      <c r="K10" s="29" t="s">
        <v>167</v>
      </c>
    </row>
    <row r="11" spans="1:20" s="13" customFormat="1" ht="15.75" x14ac:dyDescent="0.25">
      <c r="A11" s="16" t="s">
        <v>96</v>
      </c>
      <c r="B11" s="28"/>
      <c r="C11" s="41"/>
      <c r="D11" s="52"/>
      <c r="E11" s="2"/>
      <c r="F11" s="48"/>
      <c r="G11" s="49"/>
      <c r="H11" s="50"/>
      <c r="L11" s="18" t="s">
        <v>159</v>
      </c>
      <c r="M11" s="128">
        <v>2023</v>
      </c>
      <c r="N11" s="128">
        <v>2024</v>
      </c>
      <c r="O11" s="128">
        <v>2025</v>
      </c>
      <c r="P11" s="128">
        <v>2026</v>
      </c>
    </row>
    <row r="12" spans="1:20" s="13" customFormat="1" ht="17.25" x14ac:dyDescent="0.35">
      <c r="A12" s="34" t="s">
        <v>97</v>
      </c>
      <c r="B12" s="35">
        <v>725000</v>
      </c>
      <c r="C12" s="127" t="s">
        <v>85</v>
      </c>
      <c r="D12" s="52"/>
      <c r="E12" s="2"/>
      <c r="F12" s="48"/>
      <c r="G12" s="49"/>
      <c r="H12" s="50"/>
      <c r="L12" s="123" t="s">
        <v>147</v>
      </c>
      <c r="M12" s="124">
        <v>1250</v>
      </c>
      <c r="N12" s="124">
        <v>1390</v>
      </c>
      <c r="O12" s="124">
        <v>1525</v>
      </c>
      <c r="P12" s="124"/>
    </row>
    <row r="13" spans="1:20" s="13" customFormat="1" ht="15" x14ac:dyDescent="0.2">
      <c r="A13" s="34" t="s">
        <v>142</v>
      </c>
      <c r="B13" s="40">
        <v>850000</v>
      </c>
      <c r="C13" s="41" t="s">
        <v>0</v>
      </c>
      <c r="D13" s="56">
        <f>B12/B13</f>
        <v>0.8529411764705882</v>
      </c>
      <c r="E13" s="2"/>
      <c r="F13" s="48" t="s">
        <v>7</v>
      </c>
      <c r="G13" s="49" t="s">
        <v>52</v>
      </c>
      <c r="H13" s="50" t="s">
        <v>8</v>
      </c>
      <c r="L13" s="123" t="s">
        <v>148</v>
      </c>
      <c r="M13" s="124">
        <v>1245</v>
      </c>
      <c r="N13" s="124">
        <v>1382</v>
      </c>
      <c r="O13" s="124">
        <v>1575</v>
      </c>
      <c r="P13" s="124"/>
    </row>
    <row r="14" spans="1:20" s="13" customFormat="1" ht="18" thickBot="1" x14ac:dyDescent="0.4">
      <c r="A14" s="34"/>
      <c r="B14" s="119"/>
      <c r="C14" s="46"/>
      <c r="D14" s="58"/>
      <c r="E14" s="2"/>
      <c r="F14" s="59"/>
      <c r="G14" s="60"/>
      <c r="H14" s="61"/>
      <c r="L14" s="123" t="s">
        <v>149</v>
      </c>
      <c r="M14" s="124">
        <v>1230</v>
      </c>
      <c r="N14" s="124">
        <v>1375</v>
      </c>
      <c r="O14" s="124">
        <v>1555</v>
      </c>
      <c r="P14" s="124"/>
    </row>
    <row r="15" spans="1:20" x14ac:dyDescent="0.2">
      <c r="L15" s="123" t="s">
        <v>150</v>
      </c>
      <c r="M15" s="125">
        <v>1450</v>
      </c>
      <c r="N15" s="125">
        <v>1320</v>
      </c>
      <c r="O15" s="125">
        <v>1750</v>
      </c>
      <c r="P15" s="125"/>
    </row>
    <row r="16" spans="1:20" ht="15" x14ac:dyDescent="0.2">
      <c r="A16" s="16"/>
      <c r="L16" s="123" t="s">
        <v>151</v>
      </c>
      <c r="M16" s="125">
        <v>1400</v>
      </c>
      <c r="N16" s="125">
        <v>1320</v>
      </c>
      <c r="O16" s="125">
        <v>1745</v>
      </c>
      <c r="P16" s="125"/>
    </row>
    <row r="17" spans="1:23" ht="15" x14ac:dyDescent="0.2">
      <c r="A17" s="16" t="s">
        <v>162</v>
      </c>
      <c r="L17" s="123" t="s">
        <v>152</v>
      </c>
      <c r="M17" s="125">
        <v>1425</v>
      </c>
      <c r="N17" s="125">
        <v>1420</v>
      </c>
      <c r="O17" s="125">
        <v>1730</v>
      </c>
      <c r="P17" s="125"/>
    </row>
    <row r="18" spans="1:23" x14ac:dyDescent="0.2">
      <c r="A18" s="34" t="s">
        <v>205</v>
      </c>
      <c r="L18" s="123" t="s">
        <v>153</v>
      </c>
      <c r="M18" s="125">
        <v>1560</v>
      </c>
      <c r="N18" s="125">
        <v>1710</v>
      </c>
      <c r="O18" s="125">
        <v>1725</v>
      </c>
      <c r="P18" s="125"/>
    </row>
    <row r="19" spans="1:23" x14ac:dyDescent="0.2">
      <c r="A19" s="34"/>
      <c r="L19" s="123" t="s">
        <v>154</v>
      </c>
      <c r="M19" s="125">
        <v>1550</v>
      </c>
      <c r="N19" s="125">
        <v>1690</v>
      </c>
      <c r="O19" s="125">
        <v>1680</v>
      </c>
      <c r="P19" s="125"/>
    </row>
    <row r="20" spans="1:23" x14ac:dyDescent="0.2">
      <c r="A20" s="126"/>
      <c r="L20" s="123" t="s">
        <v>155</v>
      </c>
      <c r="M20" s="125">
        <v>1400</v>
      </c>
      <c r="N20" s="125">
        <v>1585</v>
      </c>
      <c r="O20" s="125">
        <v>1645</v>
      </c>
      <c r="P20" s="125"/>
    </row>
    <row r="21" spans="1:23" x14ac:dyDescent="0.2">
      <c r="A21" s="126"/>
      <c r="L21" s="123" t="s">
        <v>156</v>
      </c>
      <c r="M21" s="125">
        <v>1395</v>
      </c>
      <c r="N21" s="125">
        <v>1550</v>
      </c>
      <c r="O21" s="125">
        <v>1610</v>
      </c>
      <c r="P21" s="125"/>
    </row>
    <row r="22" spans="1:23" x14ac:dyDescent="0.2">
      <c r="A22" s="126"/>
      <c r="L22" s="123" t="s">
        <v>157</v>
      </c>
      <c r="M22" s="125">
        <v>1395</v>
      </c>
      <c r="N22" s="125">
        <v>1542</v>
      </c>
      <c r="O22" s="125">
        <v>1600</v>
      </c>
      <c r="P22" s="125"/>
    </row>
    <row r="23" spans="1:23" x14ac:dyDescent="0.2">
      <c r="A23" s="126"/>
      <c r="L23" s="123" t="s">
        <v>158</v>
      </c>
      <c r="M23" s="125">
        <v>1395</v>
      </c>
      <c r="N23" s="125">
        <v>1529</v>
      </c>
      <c r="O23" s="125">
        <v>1820</v>
      </c>
      <c r="P23" s="125"/>
    </row>
    <row r="24" spans="1:23" x14ac:dyDescent="0.2">
      <c r="A24" s="126"/>
    </row>
    <row r="25" spans="1:23" x14ac:dyDescent="0.2">
      <c r="A25" s="126"/>
    </row>
    <row r="26" spans="1:23" ht="15" x14ac:dyDescent="0.2">
      <c r="A26" s="126"/>
      <c r="K26" s="29" t="s">
        <v>165</v>
      </c>
      <c r="L26" s="13"/>
      <c r="M26" s="13"/>
      <c r="N26" s="13"/>
      <c r="O26" s="13"/>
      <c r="P26" s="13"/>
      <c r="Q26" s="13"/>
      <c r="S26" s="29" t="s">
        <v>161</v>
      </c>
      <c r="T26" s="29"/>
    </row>
    <row r="27" spans="1:23" ht="15" x14ac:dyDescent="0.25">
      <c r="A27" s="126"/>
      <c r="K27" s="13"/>
      <c r="L27" s="18" t="s">
        <v>159</v>
      </c>
      <c r="M27" s="128">
        <v>2023</v>
      </c>
      <c r="N27" s="128">
        <v>2024</v>
      </c>
      <c r="O27" s="128">
        <v>2025</v>
      </c>
      <c r="P27" s="128">
        <v>2026</v>
      </c>
      <c r="Q27" s="13"/>
      <c r="S27" s="18" t="s">
        <v>160</v>
      </c>
      <c r="T27" s="122">
        <v>2023</v>
      </c>
      <c r="U27" s="122">
        <v>2024</v>
      </c>
      <c r="V27" s="122">
        <v>2025</v>
      </c>
      <c r="W27" s="122">
        <v>2026</v>
      </c>
    </row>
    <row r="28" spans="1:23" x14ac:dyDescent="0.2">
      <c r="A28" s="126"/>
      <c r="K28" s="13"/>
      <c r="L28" s="123" t="s">
        <v>147</v>
      </c>
      <c r="M28" s="124">
        <v>1085</v>
      </c>
      <c r="N28" s="124">
        <v>1155</v>
      </c>
      <c r="O28" s="124">
        <v>1240</v>
      </c>
      <c r="P28" s="124"/>
      <c r="Q28" s="13"/>
      <c r="S28" s="123" t="s">
        <v>147</v>
      </c>
      <c r="T28" s="140">
        <f>IFERROR(M28/M12,0)</f>
        <v>0.86799999999999999</v>
      </c>
      <c r="U28" s="140">
        <f t="shared" ref="U28:W39" si="0">IFERROR(N28/N12,0)</f>
        <v>0.8309352517985612</v>
      </c>
      <c r="V28" s="140">
        <f t="shared" si="0"/>
        <v>0.81311475409836065</v>
      </c>
      <c r="W28" s="140">
        <f t="shared" si="0"/>
        <v>0</v>
      </c>
    </row>
    <row r="29" spans="1:23" x14ac:dyDescent="0.2">
      <c r="A29" s="126"/>
      <c r="K29" s="13"/>
      <c r="L29" s="123" t="s">
        <v>148</v>
      </c>
      <c r="M29" s="124">
        <v>1080</v>
      </c>
      <c r="N29" s="124">
        <v>1180</v>
      </c>
      <c r="O29" s="124">
        <v>1220</v>
      </c>
      <c r="P29" s="124"/>
      <c r="Q29" s="13"/>
      <c r="S29" s="123" t="s">
        <v>148</v>
      </c>
      <c r="T29" s="140">
        <f t="shared" ref="T29:T39" si="1">IFERROR(M29/M13,0)</f>
        <v>0.86746987951807231</v>
      </c>
      <c r="U29" s="140">
        <f t="shared" si="0"/>
        <v>0.85383502170767001</v>
      </c>
      <c r="V29" s="140">
        <f t="shared" si="0"/>
        <v>0.77460317460317463</v>
      </c>
      <c r="W29" s="140">
        <f t="shared" si="0"/>
        <v>0</v>
      </c>
    </row>
    <row r="30" spans="1:23" x14ac:dyDescent="0.2">
      <c r="A30" s="126"/>
      <c r="K30" s="13"/>
      <c r="L30" s="123" t="s">
        <v>149</v>
      </c>
      <c r="M30" s="124">
        <v>1080</v>
      </c>
      <c r="N30" s="124">
        <v>1190</v>
      </c>
      <c r="O30" s="124">
        <v>1275</v>
      </c>
      <c r="P30" s="124"/>
      <c r="Q30" s="13"/>
      <c r="S30" s="123" t="s">
        <v>149</v>
      </c>
      <c r="T30" s="140">
        <f t="shared" si="1"/>
        <v>0.87804878048780488</v>
      </c>
      <c r="U30" s="140">
        <f t="shared" si="0"/>
        <v>0.86545454545454548</v>
      </c>
      <c r="V30" s="140">
        <f t="shared" si="0"/>
        <v>0.819935691318328</v>
      </c>
      <c r="W30" s="140">
        <f t="shared" si="0"/>
        <v>0</v>
      </c>
    </row>
    <row r="31" spans="1:23" x14ac:dyDescent="0.2">
      <c r="L31" s="123" t="s">
        <v>150</v>
      </c>
      <c r="M31" s="125">
        <v>1070</v>
      </c>
      <c r="N31" s="125">
        <v>1175</v>
      </c>
      <c r="O31" s="125">
        <v>1200</v>
      </c>
      <c r="P31" s="125"/>
      <c r="S31" s="123" t="s">
        <v>150</v>
      </c>
      <c r="T31" s="140">
        <f t="shared" si="1"/>
        <v>0.73793103448275865</v>
      </c>
      <c r="U31" s="140">
        <f t="shared" si="0"/>
        <v>0.89015151515151514</v>
      </c>
      <c r="V31" s="140">
        <f t="shared" si="0"/>
        <v>0.68571428571428572</v>
      </c>
      <c r="W31" s="140">
        <f t="shared" si="0"/>
        <v>0</v>
      </c>
    </row>
    <row r="32" spans="1:23" x14ac:dyDescent="0.2">
      <c r="L32" s="123" t="s">
        <v>151</v>
      </c>
      <c r="M32" s="125">
        <v>945</v>
      </c>
      <c r="N32" s="125">
        <v>995</v>
      </c>
      <c r="O32" s="125">
        <v>1175</v>
      </c>
      <c r="P32" s="125"/>
      <c r="S32" s="123" t="s">
        <v>151</v>
      </c>
      <c r="T32" s="140">
        <f t="shared" si="1"/>
        <v>0.67500000000000004</v>
      </c>
      <c r="U32" s="140">
        <f t="shared" si="0"/>
        <v>0.75378787878787878</v>
      </c>
      <c r="V32" s="140">
        <f t="shared" si="0"/>
        <v>0.67335243553008595</v>
      </c>
      <c r="W32" s="140">
        <f t="shared" si="0"/>
        <v>0</v>
      </c>
    </row>
    <row r="33" spans="1:23" x14ac:dyDescent="0.2">
      <c r="L33" s="123" t="s">
        <v>152</v>
      </c>
      <c r="M33" s="125">
        <v>900</v>
      </c>
      <c r="N33" s="125">
        <v>945</v>
      </c>
      <c r="O33" s="125">
        <v>1125</v>
      </c>
      <c r="P33" s="125"/>
      <c r="S33" s="123" t="s">
        <v>152</v>
      </c>
      <c r="T33" s="140">
        <f t="shared" si="1"/>
        <v>0.63157894736842102</v>
      </c>
      <c r="U33" s="140">
        <f t="shared" si="0"/>
        <v>0.66549295774647887</v>
      </c>
      <c r="V33" s="140">
        <f t="shared" si="0"/>
        <v>0.6502890173410405</v>
      </c>
      <c r="W33" s="140">
        <f t="shared" si="0"/>
        <v>0</v>
      </c>
    </row>
    <row r="34" spans="1:23" x14ac:dyDescent="0.2">
      <c r="L34" s="123" t="s">
        <v>153</v>
      </c>
      <c r="M34" s="125">
        <v>900</v>
      </c>
      <c r="N34" s="125">
        <v>930</v>
      </c>
      <c r="O34" s="125">
        <v>1090</v>
      </c>
      <c r="P34" s="125"/>
      <c r="S34" s="123" t="s">
        <v>153</v>
      </c>
      <c r="T34" s="140">
        <f t="shared" si="1"/>
        <v>0.57692307692307687</v>
      </c>
      <c r="U34" s="140">
        <f t="shared" si="0"/>
        <v>0.54385964912280704</v>
      </c>
      <c r="V34" s="140">
        <f t="shared" si="0"/>
        <v>0.63188405797101455</v>
      </c>
      <c r="W34" s="140">
        <f t="shared" si="0"/>
        <v>0</v>
      </c>
    </row>
    <row r="35" spans="1:23" x14ac:dyDescent="0.2">
      <c r="L35" s="123" t="s">
        <v>154</v>
      </c>
      <c r="M35" s="125">
        <v>1100</v>
      </c>
      <c r="N35" s="125">
        <v>1150</v>
      </c>
      <c r="O35" s="125">
        <v>1295</v>
      </c>
      <c r="P35" s="125"/>
      <c r="S35" s="123" t="s">
        <v>154</v>
      </c>
      <c r="T35" s="140">
        <f t="shared" si="1"/>
        <v>0.70967741935483875</v>
      </c>
      <c r="U35" s="140">
        <f t="shared" si="0"/>
        <v>0.68047337278106512</v>
      </c>
      <c r="V35" s="140">
        <f t="shared" si="0"/>
        <v>0.77083333333333337</v>
      </c>
      <c r="W35" s="140">
        <f t="shared" si="0"/>
        <v>0</v>
      </c>
    </row>
    <row r="36" spans="1:23" ht="15" x14ac:dyDescent="0.2">
      <c r="A36" s="16"/>
      <c r="L36" s="123" t="s">
        <v>155</v>
      </c>
      <c r="M36" s="125">
        <v>1275</v>
      </c>
      <c r="N36" s="125">
        <v>1395</v>
      </c>
      <c r="O36" s="125">
        <v>1450</v>
      </c>
      <c r="P36" s="125"/>
      <c r="S36" s="123" t="s">
        <v>155</v>
      </c>
      <c r="T36" s="140">
        <f t="shared" si="1"/>
        <v>0.9107142857142857</v>
      </c>
      <c r="U36" s="140">
        <f t="shared" si="0"/>
        <v>0.88012618296529965</v>
      </c>
      <c r="V36" s="140">
        <f t="shared" si="0"/>
        <v>0.8814589665653495</v>
      </c>
      <c r="W36" s="140">
        <f t="shared" si="0"/>
        <v>0</v>
      </c>
    </row>
    <row r="37" spans="1:23" ht="15" x14ac:dyDescent="0.2">
      <c r="A37" s="16" t="s">
        <v>163</v>
      </c>
      <c r="L37" s="123" t="s">
        <v>156</v>
      </c>
      <c r="M37" s="125">
        <v>1280</v>
      </c>
      <c r="N37" s="125">
        <v>1365</v>
      </c>
      <c r="O37" s="125">
        <v>1495</v>
      </c>
      <c r="P37" s="125"/>
      <c r="S37" s="123" t="s">
        <v>156</v>
      </c>
      <c r="T37" s="140">
        <f t="shared" si="1"/>
        <v>0.91756272401433692</v>
      </c>
      <c r="U37" s="140">
        <f t="shared" si="0"/>
        <v>0.88064516129032255</v>
      </c>
      <c r="V37" s="140">
        <f t="shared" si="0"/>
        <v>0.9285714285714286</v>
      </c>
      <c r="W37" s="140">
        <f t="shared" si="0"/>
        <v>0</v>
      </c>
    </row>
    <row r="38" spans="1:23" x14ac:dyDescent="0.2">
      <c r="A38" s="34" t="s">
        <v>206</v>
      </c>
      <c r="L38" s="123" t="s">
        <v>157</v>
      </c>
      <c r="M38" s="125">
        <v>1270</v>
      </c>
      <c r="N38" s="125">
        <v>1390</v>
      </c>
      <c r="O38" s="125">
        <v>1475</v>
      </c>
      <c r="P38" s="125"/>
      <c r="S38" s="123" t="s">
        <v>157</v>
      </c>
      <c r="T38" s="140">
        <f t="shared" si="1"/>
        <v>0.91039426523297495</v>
      </c>
      <c r="U38" s="140">
        <f t="shared" si="0"/>
        <v>0.90142671854734113</v>
      </c>
      <c r="V38" s="140">
        <f t="shared" si="0"/>
        <v>0.921875</v>
      </c>
      <c r="W38" s="140">
        <f t="shared" si="0"/>
        <v>0</v>
      </c>
    </row>
    <row r="39" spans="1:23" x14ac:dyDescent="0.2">
      <c r="A39" s="34"/>
      <c r="L39" s="123" t="s">
        <v>158</v>
      </c>
      <c r="M39" s="125">
        <v>1160</v>
      </c>
      <c r="N39" s="125">
        <v>1250</v>
      </c>
      <c r="O39" s="125">
        <v>1450</v>
      </c>
      <c r="P39" s="125"/>
      <c r="S39" s="123" t="s">
        <v>158</v>
      </c>
      <c r="T39" s="140">
        <f t="shared" si="1"/>
        <v>0.8315412186379928</v>
      </c>
      <c r="U39" s="140">
        <f t="shared" si="0"/>
        <v>0.81752779594506209</v>
      </c>
      <c r="V39" s="140">
        <f t="shared" si="0"/>
        <v>0.79670329670329665</v>
      </c>
      <c r="W39" s="140">
        <f t="shared" si="0"/>
        <v>0</v>
      </c>
    </row>
    <row r="41" spans="1:23" ht="15" x14ac:dyDescent="0.2">
      <c r="A41" s="16"/>
    </row>
    <row r="42" spans="1:23" ht="15" x14ac:dyDescent="0.2">
      <c r="A42" s="34"/>
      <c r="K42" s="29" t="s">
        <v>166</v>
      </c>
      <c r="L42" s="13"/>
      <c r="M42" s="13"/>
      <c r="N42" s="13"/>
      <c r="O42" s="13"/>
      <c r="P42" s="13"/>
      <c r="Q42" s="13"/>
      <c r="S42" s="29" t="s">
        <v>164</v>
      </c>
      <c r="T42" s="29"/>
    </row>
    <row r="43" spans="1:23" ht="15" x14ac:dyDescent="0.25">
      <c r="K43" s="13"/>
      <c r="L43" s="13"/>
      <c r="M43" s="128">
        <v>2023</v>
      </c>
      <c r="N43" s="128">
        <v>2024</v>
      </c>
      <c r="O43" s="128">
        <v>2025</v>
      </c>
      <c r="P43" s="128">
        <v>2026</v>
      </c>
      <c r="Q43" s="13"/>
      <c r="S43" s="18" t="s">
        <v>160</v>
      </c>
      <c r="T43" s="122">
        <v>2023</v>
      </c>
      <c r="U43" s="122">
        <v>2024</v>
      </c>
      <c r="V43" s="122">
        <v>2025</v>
      </c>
      <c r="W43" s="122">
        <v>2026</v>
      </c>
    </row>
    <row r="44" spans="1:23" x14ac:dyDescent="0.2">
      <c r="K44" s="13"/>
      <c r="L44" s="123" t="s">
        <v>147</v>
      </c>
      <c r="M44" s="124">
        <v>50</v>
      </c>
      <c r="N44" s="124">
        <v>50</v>
      </c>
      <c r="O44" s="124">
        <v>50</v>
      </c>
      <c r="P44" s="124"/>
      <c r="Q44" s="13"/>
      <c r="S44" s="123" t="s">
        <v>147</v>
      </c>
      <c r="T44" s="140">
        <f>IFERROR(M44/M28,0)</f>
        <v>4.6082949308755762E-2</v>
      </c>
      <c r="U44" s="140">
        <f t="shared" ref="U44:U55" si="2">IFERROR(N44/N28,0)</f>
        <v>4.3290043290043288E-2</v>
      </c>
      <c r="V44" s="140">
        <f t="shared" ref="V44:V55" si="3">IFERROR(O44/O28,0)</f>
        <v>4.0322580645161289E-2</v>
      </c>
      <c r="W44" s="140">
        <f t="shared" ref="W44:W55" si="4">IFERROR(P44/P28,0)</f>
        <v>0</v>
      </c>
    </row>
    <row r="45" spans="1:23" x14ac:dyDescent="0.2">
      <c r="K45" s="13"/>
      <c r="L45" s="123" t="s">
        <v>148</v>
      </c>
      <c r="M45" s="124">
        <v>50</v>
      </c>
      <c r="N45" s="124">
        <v>50</v>
      </c>
      <c r="O45" s="124">
        <v>50</v>
      </c>
      <c r="P45" s="124"/>
      <c r="Q45" s="13"/>
      <c r="S45" s="123" t="s">
        <v>148</v>
      </c>
      <c r="T45" s="140">
        <f t="shared" ref="T45:T55" si="5">IFERROR(M45/M29,0)</f>
        <v>4.6296296296296294E-2</v>
      </c>
      <c r="U45" s="140">
        <f t="shared" si="2"/>
        <v>4.2372881355932202E-2</v>
      </c>
      <c r="V45" s="140">
        <f t="shared" si="3"/>
        <v>4.0983606557377046E-2</v>
      </c>
      <c r="W45" s="140">
        <f t="shared" si="4"/>
        <v>0</v>
      </c>
    </row>
    <row r="46" spans="1:23" x14ac:dyDescent="0.2">
      <c r="K46" s="13"/>
      <c r="L46" s="123" t="s">
        <v>149</v>
      </c>
      <c r="M46" s="124">
        <v>50</v>
      </c>
      <c r="N46" s="124">
        <v>50</v>
      </c>
      <c r="O46" s="124">
        <v>50</v>
      </c>
      <c r="P46" s="124"/>
      <c r="Q46" s="13"/>
      <c r="S46" s="123" t="s">
        <v>149</v>
      </c>
      <c r="T46" s="140">
        <f t="shared" si="5"/>
        <v>4.6296296296296294E-2</v>
      </c>
      <c r="U46" s="140">
        <f t="shared" si="2"/>
        <v>4.2016806722689079E-2</v>
      </c>
      <c r="V46" s="140">
        <f t="shared" si="3"/>
        <v>3.9215686274509803E-2</v>
      </c>
      <c r="W46" s="140">
        <f t="shared" si="4"/>
        <v>0</v>
      </c>
    </row>
    <row r="47" spans="1:23" x14ac:dyDescent="0.2">
      <c r="L47" s="123" t="s">
        <v>150</v>
      </c>
      <c r="M47" s="124">
        <v>50</v>
      </c>
      <c r="N47" s="124">
        <v>50</v>
      </c>
      <c r="O47" s="124">
        <v>50</v>
      </c>
      <c r="P47" s="125"/>
      <c r="S47" s="123" t="s">
        <v>150</v>
      </c>
      <c r="T47" s="140">
        <f t="shared" si="5"/>
        <v>4.6728971962616821E-2</v>
      </c>
      <c r="U47" s="140">
        <f t="shared" si="2"/>
        <v>4.2553191489361701E-2</v>
      </c>
      <c r="V47" s="140">
        <f t="shared" si="3"/>
        <v>4.1666666666666664E-2</v>
      </c>
      <c r="W47" s="140">
        <f t="shared" si="4"/>
        <v>0</v>
      </c>
    </row>
    <row r="48" spans="1:23" x14ac:dyDescent="0.2">
      <c r="L48" s="123" t="s">
        <v>151</v>
      </c>
      <c r="M48" s="124">
        <v>50</v>
      </c>
      <c r="N48" s="124">
        <v>90</v>
      </c>
      <c r="O48" s="124">
        <v>50</v>
      </c>
      <c r="P48" s="125"/>
      <c r="S48" s="123" t="s">
        <v>151</v>
      </c>
      <c r="T48" s="140">
        <f t="shared" si="5"/>
        <v>5.2910052910052907E-2</v>
      </c>
      <c r="U48" s="140">
        <f t="shared" si="2"/>
        <v>9.0452261306532666E-2</v>
      </c>
      <c r="V48" s="140">
        <f t="shared" si="3"/>
        <v>4.2553191489361701E-2</v>
      </c>
      <c r="W48" s="140">
        <f t="shared" si="4"/>
        <v>0</v>
      </c>
    </row>
    <row r="49" spans="12:23" x14ac:dyDescent="0.2">
      <c r="L49" s="123" t="s">
        <v>152</v>
      </c>
      <c r="M49" s="124">
        <v>50</v>
      </c>
      <c r="N49" s="124">
        <v>110</v>
      </c>
      <c r="O49" s="124">
        <v>50</v>
      </c>
      <c r="P49" s="125"/>
      <c r="S49" s="123" t="s">
        <v>152</v>
      </c>
      <c r="T49" s="140">
        <f t="shared" si="5"/>
        <v>5.5555555555555552E-2</v>
      </c>
      <c r="U49" s="140">
        <f t="shared" si="2"/>
        <v>0.1164021164021164</v>
      </c>
      <c r="V49" s="140">
        <f t="shared" si="3"/>
        <v>4.4444444444444446E-2</v>
      </c>
      <c r="W49" s="140">
        <f t="shared" si="4"/>
        <v>0</v>
      </c>
    </row>
    <row r="50" spans="12:23" x14ac:dyDescent="0.2">
      <c r="L50" s="123" t="s">
        <v>153</v>
      </c>
      <c r="M50" s="124">
        <v>50</v>
      </c>
      <c r="N50" s="124">
        <v>120</v>
      </c>
      <c r="O50" s="124">
        <v>50</v>
      </c>
      <c r="P50" s="125"/>
      <c r="S50" s="123" t="s">
        <v>153</v>
      </c>
      <c r="T50" s="140">
        <f t="shared" si="5"/>
        <v>5.5555555555555552E-2</v>
      </c>
      <c r="U50" s="140">
        <f t="shared" si="2"/>
        <v>0.12903225806451613</v>
      </c>
      <c r="V50" s="140">
        <f t="shared" si="3"/>
        <v>4.5871559633027525E-2</v>
      </c>
      <c r="W50" s="140">
        <f t="shared" si="4"/>
        <v>0</v>
      </c>
    </row>
    <row r="51" spans="12:23" x14ac:dyDescent="0.2">
      <c r="L51" s="123" t="s">
        <v>154</v>
      </c>
      <c r="M51" s="124">
        <v>50</v>
      </c>
      <c r="N51" s="124">
        <v>50</v>
      </c>
      <c r="O51" s="124">
        <v>50</v>
      </c>
      <c r="P51" s="125"/>
      <c r="S51" s="123" t="s">
        <v>154</v>
      </c>
      <c r="T51" s="140">
        <f t="shared" si="5"/>
        <v>4.5454545454545456E-2</v>
      </c>
      <c r="U51" s="140">
        <f t="shared" si="2"/>
        <v>4.3478260869565216E-2</v>
      </c>
      <c r="V51" s="140">
        <f t="shared" si="3"/>
        <v>3.8610038610038609E-2</v>
      </c>
      <c r="W51" s="140">
        <f t="shared" si="4"/>
        <v>0</v>
      </c>
    </row>
    <row r="52" spans="12:23" x14ac:dyDescent="0.2">
      <c r="L52" s="123" t="s">
        <v>155</v>
      </c>
      <c r="M52" s="124">
        <v>50</v>
      </c>
      <c r="N52" s="124">
        <v>50</v>
      </c>
      <c r="O52" s="124">
        <v>50</v>
      </c>
      <c r="P52" s="125"/>
      <c r="S52" s="123" t="s">
        <v>155</v>
      </c>
      <c r="T52" s="140">
        <f t="shared" si="5"/>
        <v>3.9215686274509803E-2</v>
      </c>
      <c r="U52" s="140">
        <f t="shared" si="2"/>
        <v>3.5842293906810034E-2</v>
      </c>
      <c r="V52" s="140">
        <f t="shared" si="3"/>
        <v>3.4482758620689655E-2</v>
      </c>
      <c r="W52" s="140">
        <f t="shared" si="4"/>
        <v>0</v>
      </c>
    </row>
    <row r="53" spans="12:23" x14ac:dyDescent="0.2">
      <c r="L53" s="123" t="s">
        <v>156</v>
      </c>
      <c r="M53" s="124">
        <v>50</v>
      </c>
      <c r="N53" s="124">
        <v>50</v>
      </c>
      <c r="O53" s="124">
        <v>50</v>
      </c>
      <c r="P53" s="125"/>
      <c r="S53" s="123" t="s">
        <v>156</v>
      </c>
      <c r="T53" s="140">
        <f t="shared" si="5"/>
        <v>3.90625E-2</v>
      </c>
      <c r="U53" s="140">
        <f t="shared" si="2"/>
        <v>3.6630036630036632E-2</v>
      </c>
      <c r="V53" s="140">
        <f t="shared" si="3"/>
        <v>3.3444816053511704E-2</v>
      </c>
      <c r="W53" s="140">
        <f t="shared" si="4"/>
        <v>0</v>
      </c>
    </row>
    <row r="54" spans="12:23" x14ac:dyDescent="0.2">
      <c r="L54" s="123" t="s">
        <v>157</v>
      </c>
      <c r="M54" s="124">
        <v>50</v>
      </c>
      <c r="N54" s="124">
        <v>50</v>
      </c>
      <c r="O54" s="124">
        <v>50</v>
      </c>
      <c r="P54" s="125"/>
      <c r="S54" s="123" t="s">
        <v>157</v>
      </c>
      <c r="T54" s="140">
        <f t="shared" si="5"/>
        <v>3.937007874015748E-2</v>
      </c>
      <c r="U54" s="140">
        <f t="shared" si="2"/>
        <v>3.5971223021582732E-2</v>
      </c>
      <c r="V54" s="140">
        <f t="shared" si="3"/>
        <v>3.3898305084745763E-2</v>
      </c>
      <c r="W54" s="140">
        <f t="shared" si="4"/>
        <v>0</v>
      </c>
    </row>
    <row r="55" spans="12:23" x14ac:dyDescent="0.2">
      <c r="L55" s="123" t="s">
        <v>158</v>
      </c>
      <c r="M55" s="124">
        <v>50</v>
      </c>
      <c r="N55" s="124">
        <v>50</v>
      </c>
      <c r="O55" s="124">
        <v>50</v>
      </c>
      <c r="P55" s="125"/>
      <c r="S55" s="123" t="s">
        <v>158</v>
      </c>
      <c r="T55" s="140">
        <f t="shared" si="5"/>
        <v>4.3103448275862072E-2</v>
      </c>
      <c r="U55" s="140">
        <f t="shared" si="2"/>
        <v>0.04</v>
      </c>
      <c r="V55" s="140">
        <f t="shared" si="3"/>
        <v>3.4482758620689655E-2</v>
      </c>
      <c r="W55" s="140">
        <f t="shared" si="4"/>
        <v>0</v>
      </c>
    </row>
  </sheetData>
  <mergeCells count="6">
    <mergeCell ref="K6:T6"/>
    <mergeCell ref="A1:H1"/>
    <mergeCell ref="B3:D3"/>
    <mergeCell ref="B4:D4"/>
    <mergeCell ref="A6:H6"/>
    <mergeCell ref="F8:H8"/>
  </mergeCells>
  <phoneticPr fontId="14" type="noConversion"/>
  <conditionalFormatting sqref="D13">
    <cfRule type="cellIs" dxfId="2" priority="4" stopIfTrue="1" operator="greaterThanOrEqual">
      <formula>1</formula>
    </cfRule>
    <cfRule type="cellIs" dxfId="1" priority="5" stopIfTrue="1" operator="between">
      <formula>0.61</formula>
      <formula>0.99</formula>
    </cfRule>
    <cfRule type="cellIs" dxfId="0" priority="6" stopIfTrue="1" operator="lessThanOrEqual">
      <formula>0.6</formula>
    </cfRule>
  </conditionalFormatting>
  <pageMargins left="0.5" right="0.5" top="0.5" bottom="0.5" header="0" footer="0"/>
  <pageSetup scale="87" orientation="portrait" horizontalDpi="300" verticalDpi="300" r:id="rId1"/>
  <headerFooter alignWithMargins="0">
    <oddFoote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BFBD7-63DA-9742-A97D-5413FEF245F3}">
  <sheetPr>
    <pageSetUpPr fitToPage="1"/>
  </sheetPr>
  <dimension ref="A1:AC58"/>
  <sheetViews>
    <sheetView zoomScaleNormal="100" workbookViewId="0">
      <pane xSplit="7" ySplit="2" topLeftCell="I3" activePane="bottomRight" state="frozen"/>
      <selection activeCell="D37" sqref="D37"/>
      <selection pane="topRight" activeCell="D37" sqref="D37"/>
      <selection pane="bottomLeft" activeCell="D37" sqref="D37"/>
      <selection pane="bottomRight" activeCell="T5" sqref="T5"/>
    </sheetView>
  </sheetViews>
  <sheetFormatPr defaultColWidth="8.85546875" defaultRowHeight="14.25" x14ac:dyDescent="0.2"/>
  <cols>
    <col min="1" max="1" width="31.140625" style="10" customWidth="1"/>
    <col min="2" max="2" width="13.42578125" style="10" customWidth="1"/>
    <col min="3" max="3" width="13" style="10" customWidth="1"/>
    <col min="4" max="4" width="12.85546875" style="10" customWidth="1"/>
    <col min="5" max="5" width="8.85546875" style="13" customWidth="1"/>
    <col min="6" max="6" width="10.7109375" style="13" customWidth="1"/>
    <col min="7" max="7" width="11" style="13" customWidth="1"/>
    <col min="8" max="8" width="10.42578125" style="13" hidden="1" customWidth="1"/>
    <col min="9" max="11" width="8.85546875" style="10"/>
    <col min="12" max="12" width="9.42578125" style="10" bestFit="1" customWidth="1"/>
    <col min="13" max="13" width="9.7109375" style="10" customWidth="1"/>
    <col min="14" max="14" width="9.7109375" style="10" bestFit="1" customWidth="1"/>
    <col min="15" max="203" width="8.85546875" style="10"/>
    <col min="204" max="204" width="38.42578125" style="10" customWidth="1"/>
    <col min="205" max="205" width="17.42578125" style="10" customWidth="1"/>
    <col min="206" max="206" width="2.85546875" style="10" customWidth="1"/>
    <col min="207" max="207" width="22.42578125" style="10" customWidth="1"/>
    <col min="208" max="459" width="8.85546875" style="10"/>
    <col min="460" max="460" width="38.42578125" style="10" customWidth="1"/>
    <col min="461" max="461" width="17.42578125" style="10" customWidth="1"/>
    <col min="462" max="462" width="2.85546875" style="10" customWidth="1"/>
    <col min="463" max="463" width="22.42578125" style="10" customWidth="1"/>
    <col min="464" max="715" width="8.85546875" style="10"/>
    <col min="716" max="716" width="38.42578125" style="10" customWidth="1"/>
    <col min="717" max="717" width="17.42578125" style="10" customWidth="1"/>
    <col min="718" max="718" width="2.85546875" style="10" customWidth="1"/>
    <col min="719" max="719" width="22.42578125" style="10" customWidth="1"/>
    <col min="720" max="971" width="8.85546875" style="10"/>
    <col min="972" max="972" width="38.42578125" style="10" customWidth="1"/>
    <col min="973" max="973" width="17.42578125" style="10" customWidth="1"/>
    <col min="974" max="974" width="2.85546875" style="10" customWidth="1"/>
    <col min="975" max="975" width="22.42578125" style="10" customWidth="1"/>
    <col min="976" max="1227" width="8.85546875" style="10"/>
    <col min="1228" max="1228" width="38.42578125" style="10" customWidth="1"/>
    <col min="1229" max="1229" width="17.42578125" style="10" customWidth="1"/>
    <col min="1230" max="1230" width="2.85546875" style="10" customWidth="1"/>
    <col min="1231" max="1231" width="22.42578125" style="10" customWidth="1"/>
    <col min="1232" max="1483" width="8.85546875" style="10"/>
    <col min="1484" max="1484" width="38.42578125" style="10" customWidth="1"/>
    <col min="1485" max="1485" width="17.42578125" style="10" customWidth="1"/>
    <col min="1486" max="1486" width="2.85546875" style="10" customWidth="1"/>
    <col min="1487" max="1487" width="22.42578125" style="10" customWidth="1"/>
    <col min="1488" max="1739" width="8.85546875" style="10"/>
    <col min="1740" max="1740" width="38.42578125" style="10" customWidth="1"/>
    <col min="1741" max="1741" width="17.42578125" style="10" customWidth="1"/>
    <col min="1742" max="1742" width="2.85546875" style="10" customWidth="1"/>
    <col min="1743" max="1743" width="22.42578125" style="10" customWidth="1"/>
    <col min="1744" max="1995" width="8.85546875" style="10"/>
    <col min="1996" max="1996" width="38.42578125" style="10" customWidth="1"/>
    <col min="1997" max="1997" width="17.42578125" style="10" customWidth="1"/>
    <col min="1998" max="1998" width="2.85546875" style="10" customWidth="1"/>
    <col min="1999" max="1999" width="22.42578125" style="10" customWidth="1"/>
    <col min="2000" max="2251" width="8.85546875" style="10"/>
    <col min="2252" max="2252" width="38.42578125" style="10" customWidth="1"/>
    <col min="2253" max="2253" width="17.42578125" style="10" customWidth="1"/>
    <col min="2254" max="2254" width="2.85546875" style="10" customWidth="1"/>
    <col min="2255" max="2255" width="22.42578125" style="10" customWidth="1"/>
    <col min="2256" max="2507" width="8.85546875" style="10"/>
    <col min="2508" max="2508" width="38.42578125" style="10" customWidth="1"/>
    <col min="2509" max="2509" width="17.42578125" style="10" customWidth="1"/>
    <col min="2510" max="2510" width="2.85546875" style="10" customWidth="1"/>
    <col min="2511" max="2511" width="22.42578125" style="10" customWidth="1"/>
    <col min="2512" max="2763" width="8.85546875" style="10"/>
    <col min="2764" max="2764" width="38.42578125" style="10" customWidth="1"/>
    <col min="2765" max="2765" width="17.42578125" style="10" customWidth="1"/>
    <col min="2766" max="2766" width="2.85546875" style="10" customWidth="1"/>
    <col min="2767" max="2767" width="22.42578125" style="10" customWidth="1"/>
    <col min="2768" max="3019" width="8.85546875" style="10"/>
    <col min="3020" max="3020" width="38.42578125" style="10" customWidth="1"/>
    <col min="3021" max="3021" width="17.42578125" style="10" customWidth="1"/>
    <col min="3022" max="3022" width="2.85546875" style="10" customWidth="1"/>
    <col min="3023" max="3023" width="22.42578125" style="10" customWidth="1"/>
    <col min="3024" max="3275" width="8.85546875" style="10"/>
    <col min="3276" max="3276" width="38.42578125" style="10" customWidth="1"/>
    <col min="3277" max="3277" width="17.42578125" style="10" customWidth="1"/>
    <col min="3278" max="3278" width="2.85546875" style="10" customWidth="1"/>
    <col min="3279" max="3279" width="22.42578125" style="10" customWidth="1"/>
    <col min="3280" max="3531" width="8.85546875" style="10"/>
    <col min="3532" max="3532" width="38.42578125" style="10" customWidth="1"/>
    <col min="3533" max="3533" width="17.42578125" style="10" customWidth="1"/>
    <col min="3534" max="3534" width="2.85546875" style="10" customWidth="1"/>
    <col min="3535" max="3535" width="22.42578125" style="10" customWidth="1"/>
    <col min="3536" max="3787" width="8.85546875" style="10"/>
    <col min="3788" max="3788" width="38.42578125" style="10" customWidth="1"/>
    <col min="3789" max="3789" width="17.42578125" style="10" customWidth="1"/>
    <col min="3790" max="3790" width="2.85546875" style="10" customWidth="1"/>
    <col min="3791" max="3791" width="22.42578125" style="10" customWidth="1"/>
    <col min="3792" max="4043" width="8.85546875" style="10"/>
    <col min="4044" max="4044" width="38.42578125" style="10" customWidth="1"/>
    <col min="4045" max="4045" width="17.42578125" style="10" customWidth="1"/>
    <col min="4046" max="4046" width="2.85546875" style="10" customWidth="1"/>
    <col min="4047" max="4047" width="22.42578125" style="10" customWidth="1"/>
    <col min="4048" max="4299" width="8.85546875" style="10"/>
    <col min="4300" max="4300" width="38.42578125" style="10" customWidth="1"/>
    <col min="4301" max="4301" width="17.42578125" style="10" customWidth="1"/>
    <col min="4302" max="4302" width="2.85546875" style="10" customWidth="1"/>
    <col min="4303" max="4303" width="22.42578125" style="10" customWidth="1"/>
    <col min="4304" max="4555" width="8.85546875" style="10"/>
    <col min="4556" max="4556" width="38.42578125" style="10" customWidth="1"/>
    <col min="4557" max="4557" width="17.42578125" style="10" customWidth="1"/>
    <col min="4558" max="4558" width="2.85546875" style="10" customWidth="1"/>
    <col min="4559" max="4559" width="22.42578125" style="10" customWidth="1"/>
    <col min="4560" max="4811" width="8.85546875" style="10"/>
    <col min="4812" max="4812" width="38.42578125" style="10" customWidth="1"/>
    <col min="4813" max="4813" width="17.42578125" style="10" customWidth="1"/>
    <col min="4814" max="4814" width="2.85546875" style="10" customWidth="1"/>
    <col min="4815" max="4815" width="22.42578125" style="10" customWidth="1"/>
    <col min="4816" max="5067" width="8.85546875" style="10"/>
    <col min="5068" max="5068" width="38.42578125" style="10" customWidth="1"/>
    <col min="5069" max="5069" width="17.42578125" style="10" customWidth="1"/>
    <col min="5070" max="5070" width="2.85546875" style="10" customWidth="1"/>
    <col min="5071" max="5071" width="22.42578125" style="10" customWidth="1"/>
    <col min="5072" max="5323" width="8.85546875" style="10"/>
    <col min="5324" max="5324" width="38.42578125" style="10" customWidth="1"/>
    <col min="5325" max="5325" width="17.42578125" style="10" customWidth="1"/>
    <col min="5326" max="5326" width="2.85546875" style="10" customWidth="1"/>
    <col min="5327" max="5327" width="22.42578125" style="10" customWidth="1"/>
    <col min="5328" max="5579" width="8.85546875" style="10"/>
    <col min="5580" max="5580" width="38.42578125" style="10" customWidth="1"/>
    <col min="5581" max="5581" width="17.42578125" style="10" customWidth="1"/>
    <col min="5582" max="5582" width="2.85546875" style="10" customWidth="1"/>
    <col min="5583" max="5583" width="22.42578125" style="10" customWidth="1"/>
    <col min="5584" max="5835" width="8.85546875" style="10"/>
    <col min="5836" max="5836" width="38.42578125" style="10" customWidth="1"/>
    <col min="5837" max="5837" width="17.42578125" style="10" customWidth="1"/>
    <col min="5838" max="5838" width="2.85546875" style="10" customWidth="1"/>
    <col min="5839" max="5839" width="22.42578125" style="10" customWidth="1"/>
    <col min="5840" max="6091" width="8.85546875" style="10"/>
    <col min="6092" max="6092" width="38.42578125" style="10" customWidth="1"/>
    <col min="6093" max="6093" width="17.42578125" style="10" customWidth="1"/>
    <col min="6094" max="6094" width="2.85546875" style="10" customWidth="1"/>
    <col min="6095" max="6095" width="22.42578125" style="10" customWidth="1"/>
    <col min="6096" max="6347" width="8.85546875" style="10"/>
    <col min="6348" max="6348" width="38.42578125" style="10" customWidth="1"/>
    <col min="6349" max="6349" width="17.42578125" style="10" customWidth="1"/>
    <col min="6350" max="6350" width="2.85546875" style="10" customWidth="1"/>
    <col min="6351" max="6351" width="22.42578125" style="10" customWidth="1"/>
    <col min="6352" max="6603" width="8.85546875" style="10"/>
    <col min="6604" max="6604" width="38.42578125" style="10" customWidth="1"/>
    <col min="6605" max="6605" width="17.42578125" style="10" customWidth="1"/>
    <col min="6606" max="6606" width="2.85546875" style="10" customWidth="1"/>
    <col min="6607" max="6607" width="22.42578125" style="10" customWidth="1"/>
    <col min="6608" max="6859" width="8.85546875" style="10"/>
    <col min="6860" max="6860" width="38.42578125" style="10" customWidth="1"/>
    <col min="6861" max="6861" width="17.42578125" style="10" customWidth="1"/>
    <col min="6862" max="6862" width="2.85546875" style="10" customWidth="1"/>
    <col min="6863" max="6863" width="22.42578125" style="10" customWidth="1"/>
    <col min="6864" max="7115" width="8.85546875" style="10"/>
    <col min="7116" max="7116" width="38.42578125" style="10" customWidth="1"/>
    <col min="7117" max="7117" width="17.42578125" style="10" customWidth="1"/>
    <col min="7118" max="7118" width="2.85546875" style="10" customWidth="1"/>
    <col min="7119" max="7119" width="22.42578125" style="10" customWidth="1"/>
    <col min="7120" max="7371" width="8.85546875" style="10"/>
    <col min="7372" max="7372" width="38.42578125" style="10" customWidth="1"/>
    <col min="7373" max="7373" width="17.42578125" style="10" customWidth="1"/>
    <col min="7374" max="7374" width="2.85546875" style="10" customWidth="1"/>
    <col min="7375" max="7375" width="22.42578125" style="10" customWidth="1"/>
    <col min="7376" max="7627" width="8.85546875" style="10"/>
    <col min="7628" max="7628" width="38.42578125" style="10" customWidth="1"/>
    <col min="7629" max="7629" width="17.42578125" style="10" customWidth="1"/>
    <col min="7630" max="7630" width="2.85546875" style="10" customWidth="1"/>
    <col min="7631" max="7631" width="22.42578125" style="10" customWidth="1"/>
    <col min="7632" max="7883" width="8.85546875" style="10"/>
    <col min="7884" max="7884" width="38.42578125" style="10" customWidth="1"/>
    <col min="7885" max="7885" width="17.42578125" style="10" customWidth="1"/>
    <col min="7886" max="7886" width="2.85546875" style="10" customWidth="1"/>
    <col min="7887" max="7887" width="22.42578125" style="10" customWidth="1"/>
    <col min="7888" max="8139" width="8.85546875" style="10"/>
    <col min="8140" max="8140" width="38.42578125" style="10" customWidth="1"/>
    <col min="8141" max="8141" width="17.42578125" style="10" customWidth="1"/>
    <col min="8142" max="8142" width="2.85546875" style="10" customWidth="1"/>
    <col min="8143" max="8143" width="22.42578125" style="10" customWidth="1"/>
    <col min="8144" max="8395" width="8.85546875" style="10"/>
    <col min="8396" max="8396" width="38.42578125" style="10" customWidth="1"/>
    <col min="8397" max="8397" width="17.42578125" style="10" customWidth="1"/>
    <col min="8398" max="8398" width="2.85546875" style="10" customWidth="1"/>
    <col min="8399" max="8399" width="22.42578125" style="10" customWidth="1"/>
    <col min="8400" max="8651" width="8.85546875" style="10"/>
    <col min="8652" max="8652" width="38.42578125" style="10" customWidth="1"/>
    <col min="8653" max="8653" width="17.42578125" style="10" customWidth="1"/>
    <col min="8654" max="8654" width="2.85546875" style="10" customWidth="1"/>
    <col min="8655" max="8655" width="22.42578125" style="10" customWidth="1"/>
    <col min="8656" max="8907" width="8.85546875" style="10"/>
    <col min="8908" max="8908" width="38.42578125" style="10" customWidth="1"/>
    <col min="8909" max="8909" width="17.42578125" style="10" customWidth="1"/>
    <col min="8910" max="8910" width="2.85546875" style="10" customWidth="1"/>
    <col min="8911" max="8911" width="22.42578125" style="10" customWidth="1"/>
    <col min="8912" max="9163" width="8.85546875" style="10"/>
    <col min="9164" max="9164" width="38.42578125" style="10" customWidth="1"/>
    <col min="9165" max="9165" width="17.42578125" style="10" customWidth="1"/>
    <col min="9166" max="9166" width="2.85546875" style="10" customWidth="1"/>
    <col min="9167" max="9167" width="22.42578125" style="10" customWidth="1"/>
    <col min="9168" max="9419" width="8.85546875" style="10"/>
    <col min="9420" max="9420" width="38.42578125" style="10" customWidth="1"/>
    <col min="9421" max="9421" width="17.42578125" style="10" customWidth="1"/>
    <col min="9422" max="9422" width="2.85546875" style="10" customWidth="1"/>
    <col min="9423" max="9423" width="22.42578125" style="10" customWidth="1"/>
    <col min="9424" max="9675" width="8.85546875" style="10"/>
    <col min="9676" max="9676" width="38.42578125" style="10" customWidth="1"/>
    <col min="9677" max="9677" width="17.42578125" style="10" customWidth="1"/>
    <col min="9678" max="9678" width="2.85546875" style="10" customWidth="1"/>
    <col min="9679" max="9679" width="22.42578125" style="10" customWidth="1"/>
    <col min="9680" max="9931" width="8.85546875" style="10"/>
    <col min="9932" max="9932" width="38.42578125" style="10" customWidth="1"/>
    <col min="9933" max="9933" width="17.42578125" style="10" customWidth="1"/>
    <col min="9934" max="9934" width="2.85546875" style="10" customWidth="1"/>
    <col min="9935" max="9935" width="22.42578125" style="10" customWidth="1"/>
    <col min="9936" max="10187" width="8.85546875" style="10"/>
    <col min="10188" max="10188" width="38.42578125" style="10" customWidth="1"/>
    <col min="10189" max="10189" width="17.42578125" style="10" customWidth="1"/>
    <col min="10190" max="10190" width="2.85546875" style="10" customWidth="1"/>
    <col min="10191" max="10191" width="22.42578125" style="10" customWidth="1"/>
    <col min="10192" max="10443" width="8.85546875" style="10"/>
    <col min="10444" max="10444" width="38.42578125" style="10" customWidth="1"/>
    <col min="10445" max="10445" width="17.42578125" style="10" customWidth="1"/>
    <col min="10446" max="10446" width="2.85546875" style="10" customWidth="1"/>
    <col min="10447" max="10447" width="22.42578125" style="10" customWidth="1"/>
    <col min="10448" max="10699" width="8.85546875" style="10"/>
    <col min="10700" max="10700" width="38.42578125" style="10" customWidth="1"/>
    <col min="10701" max="10701" width="17.42578125" style="10" customWidth="1"/>
    <col min="10702" max="10702" width="2.85546875" style="10" customWidth="1"/>
    <col min="10703" max="10703" width="22.42578125" style="10" customWidth="1"/>
    <col min="10704" max="10955" width="8.85546875" style="10"/>
    <col min="10956" max="10956" width="38.42578125" style="10" customWidth="1"/>
    <col min="10957" max="10957" width="17.42578125" style="10" customWidth="1"/>
    <col min="10958" max="10958" width="2.85546875" style="10" customWidth="1"/>
    <col min="10959" max="10959" width="22.42578125" style="10" customWidth="1"/>
    <col min="10960" max="11211" width="8.85546875" style="10"/>
    <col min="11212" max="11212" width="38.42578125" style="10" customWidth="1"/>
    <col min="11213" max="11213" width="17.42578125" style="10" customWidth="1"/>
    <col min="11214" max="11214" width="2.85546875" style="10" customWidth="1"/>
    <col min="11215" max="11215" width="22.42578125" style="10" customWidth="1"/>
    <col min="11216" max="11467" width="8.85546875" style="10"/>
    <col min="11468" max="11468" width="38.42578125" style="10" customWidth="1"/>
    <col min="11469" max="11469" width="17.42578125" style="10" customWidth="1"/>
    <col min="11470" max="11470" width="2.85546875" style="10" customWidth="1"/>
    <col min="11471" max="11471" width="22.42578125" style="10" customWidth="1"/>
    <col min="11472" max="11723" width="8.85546875" style="10"/>
    <col min="11724" max="11724" width="38.42578125" style="10" customWidth="1"/>
    <col min="11725" max="11725" width="17.42578125" style="10" customWidth="1"/>
    <col min="11726" max="11726" width="2.85546875" style="10" customWidth="1"/>
    <col min="11727" max="11727" width="22.42578125" style="10" customWidth="1"/>
    <col min="11728" max="11979" width="8.85546875" style="10"/>
    <col min="11980" max="11980" width="38.42578125" style="10" customWidth="1"/>
    <col min="11981" max="11981" width="17.42578125" style="10" customWidth="1"/>
    <col min="11982" max="11982" width="2.85546875" style="10" customWidth="1"/>
    <col min="11983" max="11983" width="22.42578125" style="10" customWidth="1"/>
    <col min="11984" max="12235" width="8.85546875" style="10"/>
    <col min="12236" max="12236" width="38.42578125" style="10" customWidth="1"/>
    <col min="12237" max="12237" width="17.42578125" style="10" customWidth="1"/>
    <col min="12238" max="12238" width="2.85546875" style="10" customWidth="1"/>
    <col min="12239" max="12239" width="22.42578125" style="10" customWidth="1"/>
    <col min="12240" max="12491" width="8.85546875" style="10"/>
    <col min="12492" max="12492" width="38.42578125" style="10" customWidth="1"/>
    <col min="12493" max="12493" width="17.42578125" style="10" customWidth="1"/>
    <col min="12494" max="12494" width="2.85546875" style="10" customWidth="1"/>
    <col min="12495" max="12495" width="22.42578125" style="10" customWidth="1"/>
    <col min="12496" max="12747" width="8.85546875" style="10"/>
    <col min="12748" max="12748" width="38.42578125" style="10" customWidth="1"/>
    <col min="12749" max="12749" width="17.42578125" style="10" customWidth="1"/>
    <col min="12750" max="12750" width="2.85546875" style="10" customWidth="1"/>
    <col min="12751" max="12751" width="22.42578125" style="10" customWidth="1"/>
    <col min="12752" max="13003" width="8.85546875" style="10"/>
    <col min="13004" max="13004" width="38.42578125" style="10" customWidth="1"/>
    <col min="13005" max="13005" width="17.42578125" style="10" customWidth="1"/>
    <col min="13006" max="13006" width="2.85546875" style="10" customWidth="1"/>
    <col min="13007" max="13007" width="22.42578125" style="10" customWidth="1"/>
    <col min="13008" max="13259" width="8.85546875" style="10"/>
    <col min="13260" max="13260" width="38.42578125" style="10" customWidth="1"/>
    <col min="13261" max="13261" width="17.42578125" style="10" customWidth="1"/>
    <col min="13262" max="13262" width="2.85546875" style="10" customWidth="1"/>
    <col min="13263" max="13263" width="22.42578125" style="10" customWidth="1"/>
    <col min="13264" max="13515" width="8.85546875" style="10"/>
    <col min="13516" max="13516" width="38.42578125" style="10" customWidth="1"/>
    <col min="13517" max="13517" width="17.42578125" style="10" customWidth="1"/>
    <col min="13518" max="13518" width="2.85546875" style="10" customWidth="1"/>
    <col min="13519" max="13519" width="22.42578125" style="10" customWidth="1"/>
    <col min="13520" max="13771" width="8.85546875" style="10"/>
    <col min="13772" max="13772" width="38.42578125" style="10" customWidth="1"/>
    <col min="13773" max="13773" width="17.42578125" style="10" customWidth="1"/>
    <col min="13774" max="13774" width="2.85546875" style="10" customWidth="1"/>
    <col min="13775" max="13775" width="22.42578125" style="10" customWidth="1"/>
    <col min="13776" max="14027" width="8.85546875" style="10"/>
    <col min="14028" max="14028" width="38.42578125" style="10" customWidth="1"/>
    <col min="14029" max="14029" width="17.42578125" style="10" customWidth="1"/>
    <col min="14030" max="14030" width="2.85546875" style="10" customWidth="1"/>
    <col min="14031" max="14031" width="22.42578125" style="10" customWidth="1"/>
    <col min="14032" max="14283" width="8.85546875" style="10"/>
    <col min="14284" max="14284" width="38.42578125" style="10" customWidth="1"/>
    <col min="14285" max="14285" width="17.42578125" style="10" customWidth="1"/>
    <col min="14286" max="14286" width="2.85546875" style="10" customWidth="1"/>
    <col min="14287" max="14287" width="22.42578125" style="10" customWidth="1"/>
    <col min="14288" max="14539" width="8.85546875" style="10"/>
    <col min="14540" max="14540" width="38.42578125" style="10" customWidth="1"/>
    <col min="14541" max="14541" width="17.42578125" style="10" customWidth="1"/>
    <col min="14542" max="14542" width="2.85546875" style="10" customWidth="1"/>
    <col min="14543" max="14543" width="22.42578125" style="10" customWidth="1"/>
    <col min="14544" max="14795" width="8.85546875" style="10"/>
    <col min="14796" max="14796" width="38.42578125" style="10" customWidth="1"/>
    <col min="14797" max="14797" width="17.42578125" style="10" customWidth="1"/>
    <col min="14798" max="14798" width="2.85546875" style="10" customWidth="1"/>
    <col min="14799" max="14799" width="22.42578125" style="10" customWidth="1"/>
    <col min="14800" max="15051" width="8.85546875" style="10"/>
    <col min="15052" max="15052" width="38.42578125" style="10" customWidth="1"/>
    <col min="15053" max="15053" width="17.42578125" style="10" customWidth="1"/>
    <col min="15054" max="15054" width="2.85546875" style="10" customWidth="1"/>
    <col min="15055" max="15055" width="22.42578125" style="10" customWidth="1"/>
    <col min="15056" max="15307" width="8.85546875" style="10"/>
    <col min="15308" max="15308" width="38.42578125" style="10" customWidth="1"/>
    <col min="15309" max="15309" width="17.42578125" style="10" customWidth="1"/>
    <col min="15310" max="15310" width="2.85546875" style="10" customWidth="1"/>
    <col min="15311" max="15311" width="22.42578125" style="10" customWidth="1"/>
    <col min="15312" max="15563" width="8.85546875" style="10"/>
    <col min="15564" max="15564" width="38.42578125" style="10" customWidth="1"/>
    <col min="15565" max="15565" width="17.42578125" style="10" customWidth="1"/>
    <col min="15566" max="15566" width="2.85546875" style="10" customWidth="1"/>
    <col min="15567" max="15567" width="22.42578125" style="10" customWidth="1"/>
    <col min="15568" max="15819" width="8.85546875" style="10"/>
    <col min="15820" max="15820" width="38.42578125" style="10" customWidth="1"/>
    <col min="15821" max="15821" width="17.42578125" style="10" customWidth="1"/>
    <col min="15822" max="15822" width="2.85546875" style="10" customWidth="1"/>
    <col min="15823" max="15823" width="22.42578125" style="10" customWidth="1"/>
    <col min="15824" max="16075" width="8.85546875" style="10"/>
    <col min="16076" max="16076" width="38.42578125" style="10" customWidth="1"/>
    <col min="16077" max="16077" width="17.42578125" style="10" customWidth="1"/>
    <col min="16078" max="16078" width="2.85546875" style="10" customWidth="1"/>
    <col min="16079" max="16079" width="22.42578125" style="10" customWidth="1"/>
    <col min="16080" max="16384" width="8.85546875" style="10"/>
  </cols>
  <sheetData>
    <row r="1" spans="1:29" ht="19.5" x14ac:dyDescent="0.25">
      <c r="A1" s="148" t="s">
        <v>186</v>
      </c>
      <c r="B1" s="148"/>
      <c r="C1" s="148"/>
      <c r="D1" s="148"/>
      <c r="E1" s="148"/>
      <c r="F1" s="148"/>
      <c r="G1" s="148"/>
      <c r="H1" s="148"/>
    </row>
    <row r="2" spans="1:29" ht="17.100000000000001" customHeight="1" x14ac:dyDescent="0.3">
      <c r="A2" s="9"/>
      <c r="B2" s="9"/>
      <c r="C2" s="9"/>
      <c r="D2" s="9"/>
      <c r="E2" s="9"/>
      <c r="F2" s="9"/>
      <c r="G2" s="9"/>
      <c r="H2" s="9"/>
    </row>
    <row r="3" spans="1:29" ht="20.100000000000001" customHeight="1" x14ac:dyDescent="0.25">
      <c r="A3" s="11" t="s">
        <v>3</v>
      </c>
      <c r="B3" s="146" t="s">
        <v>21</v>
      </c>
      <c r="C3" s="146"/>
      <c r="D3" s="146"/>
      <c r="E3" s="12"/>
      <c r="F3" s="12"/>
      <c r="G3" s="12"/>
    </row>
    <row r="4" spans="1:29" ht="18" x14ac:dyDescent="0.25">
      <c r="A4" s="11" t="s">
        <v>4</v>
      </c>
      <c r="B4" s="147" t="s">
        <v>145</v>
      </c>
      <c r="C4" s="147"/>
      <c r="D4" s="147"/>
      <c r="E4" s="14"/>
      <c r="F4" s="14"/>
      <c r="G4" s="14"/>
      <c r="H4" s="15"/>
    </row>
    <row r="5" spans="1:29" ht="18" x14ac:dyDescent="0.25">
      <c r="A5" s="17"/>
      <c r="B5" s="17"/>
      <c r="C5" s="17"/>
      <c r="D5" s="17"/>
      <c r="H5" s="18"/>
      <c r="J5" s="143" t="s">
        <v>214</v>
      </c>
      <c r="K5" s="144"/>
      <c r="L5" s="144"/>
      <c r="M5" s="144"/>
      <c r="N5" s="144"/>
      <c r="O5" s="144"/>
      <c r="P5" s="144"/>
      <c r="Q5" s="144"/>
      <c r="R5" s="144"/>
      <c r="S5" s="145"/>
      <c r="T5" s="145"/>
    </row>
    <row r="6" spans="1:29" ht="27" customHeight="1" x14ac:dyDescent="0.2">
      <c r="A6" s="152" t="s">
        <v>211</v>
      </c>
      <c r="B6" s="152"/>
      <c r="C6" s="152"/>
      <c r="D6" s="152"/>
      <c r="E6" s="152"/>
      <c r="F6" s="152"/>
      <c r="G6" s="152"/>
      <c r="H6" s="152"/>
      <c r="J6" s="159" t="s">
        <v>215</v>
      </c>
      <c r="K6" s="159"/>
      <c r="L6" s="159"/>
      <c r="M6" s="159"/>
      <c r="N6" s="159"/>
      <c r="O6" s="159"/>
      <c r="P6" s="159"/>
      <c r="Q6" s="159"/>
      <c r="R6" s="159"/>
      <c r="S6" s="159"/>
    </row>
    <row r="7" spans="1:29" ht="15" thickBot="1" x14ac:dyDescent="0.25">
      <c r="E7" s="10"/>
      <c r="F7" s="10"/>
      <c r="G7" s="10"/>
    </row>
    <row r="8" spans="1:29" ht="15" x14ac:dyDescent="0.2">
      <c r="B8" s="19"/>
      <c r="C8" s="20"/>
      <c r="D8" s="21"/>
      <c r="E8" s="21"/>
      <c r="J8" s="29"/>
    </row>
    <row r="9" spans="1:29" ht="15.75" thickBot="1" x14ac:dyDescent="0.25">
      <c r="B9" s="22" t="s">
        <v>180</v>
      </c>
      <c r="C9" s="133" t="s">
        <v>181</v>
      </c>
      <c r="D9" s="24" t="s">
        <v>182</v>
      </c>
      <c r="E9" s="24" t="s">
        <v>133</v>
      </c>
      <c r="J9" s="29"/>
    </row>
    <row r="10" spans="1:29" s="13" customFormat="1" ht="17.100000000000001" customHeight="1" x14ac:dyDescent="0.2">
      <c r="A10" s="16" t="s">
        <v>188</v>
      </c>
      <c r="B10" s="42"/>
      <c r="C10" s="10"/>
      <c r="D10" s="51"/>
      <c r="E10" s="51"/>
      <c r="J10" s="29" t="s">
        <v>190</v>
      </c>
      <c r="R10" s="29" t="s">
        <v>191</v>
      </c>
      <c r="Y10" s="29" t="s">
        <v>192</v>
      </c>
    </row>
    <row r="11" spans="1:29" s="13" customFormat="1" ht="15.75" x14ac:dyDescent="0.25">
      <c r="A11" s="89" t="s">
        <v>187</v>
      </c>
      <c r="B11" s="40">
        <v>250000</v>
      </c>
      <c r="C11" s="41"/>
      <c r="D11" s="50"/>
      <c r="E11" s="50"/>
      <c r="K11" s="136" t="s">
        <v>194</v>
      </c>
      <c r="L11" s="128">
        <v>2023</v>
      </c>
      <c r="M11" s="128">
        <v>2024</v>
      </c>
      <c r="N11" s="128">
        <v>2025</v>
      </c>
      <c r="O11" s="128">
        <v>2026</v>
      </c>
      <c r="R11" s="136" t="s">
        <v>194</v>
      </c>
      <c r="S11" s="128">
        <v>2023</v>
      </c>
      <c r="T11" s="128">
        <v>2024</v>
      </c>
      <c r="U11" s="128">
        <v>2025</v>
      </c>
      <c r="V11" s="128">
        <v>2026</v>
      </c>
      <c r="Y11" s="136" t="s">
        <v>194</v>
      </c>
      <c r="Z11" s="128">
        <v>2023</v>
      </c>
      <c r="AA11" s="128">
        <v>2024</v>
      </c>
      <c r="AB11" s="128">
        <v>2025</v>
      </c>
      <c r="AC11" s="128">
        <v>2026</v>
      </c>
    </row>
    <row r="12" spans="1:29" s="13" customFormat="1" ht="15" x14ac:dyDescent="0.2">
      <c r="A12" s="89" t="s">
        <v>123</v>
      </c>
      <c r="B12" s="131"/>
      <c r="C12" s="111">
        <v>185000</v>
      </c>
      <c r="D12" s="50"/>
      <c r="E12" s="50"/>
      <c r="K12" s="123" t="s">
        <v>147</v>
      </c>
      <c r="L12" s="124">
        <v>135</v>
      </c>
      <c r="M12" s="124">
        <v>150</v>
      </c>
      <c r="N12" s="124">
        <v>175</v>
      </c>
      <c r="O12" s="124"/>
      <c r="R12" s="123" t="s">
        <v>147</v>
      </c>
      <c r="S12" s="124">
        <v>30</v>
      </c>
      <c r="T12" s="124">
        <v>30</v>
      </c>
      <c r="U12" s="124">
        <v>50</v>
      </c>
      <c r="V12" s="124"/>
      <c r="Y12" s="123" t="s">
        <v>147</v>
      </c>
      <c r="Z12" s="135">
        <f>L12+S12</f>
        <v>165</v>
      </c>
      <c r="AA12" s="135">
        <f t="shared" ref="AA12:AC23" si="0">M12+T12</f>
        <v>180</v>
      </c>
      <c r="AB12" s="135">
        <f t="shared" si="0"/>
        <v>225</v>
      </c>
      <c r="AC12" s="135">
        <f t="shared" si="0"/>
        <v>0</v>
      </c>
    </row>
    <row r="13" spans="1:29" s="13" customFormat="1" ht="15" x14ac:dyDescent="0.2">
      <c r="A13" s="89" t="s">
        <v>124</v>
      </c>
      <c r="B13" s="131"/>
      <c r="C13" s="110">
        <v>35000</v>
      </c>
      <c r="D13" s="50"/>
      <c r="E13" s="50"/>
      <c r="K13" s="123" t="s">
        <v>148</v>
      </c>
      <c r="L13" s="124">
        <v>125</v>
      </c>
      <c r="M13" s="124">
        <v>135</v>
      </c>
      <c r="N13" s="124">
        <v>165</v>
      </c>
      <c r="O13" s="124"/>
      <c r="R13" s="123" t="s">
        <v>148</v>
      </c>
      <c r="S13" s="124">
        <v>30</v>
      </c>
      <c r="T13" s="124">
        <v>30</v>
      </c>
      <c r="U13" s="124">
        <v>45</v>
      </c>
      <c r="V13" s="124"/>
      <c r="Y13" s="123" t="s">
        <v>148</v>
      </c>
      <c r="Z13" s="135">
        <f t="shared" ref="Z13:Z23" si="1">L13+S13</f>
        <v>155</v>
      </c>
      <c r="AA13" s="135">
        <f t="shared" si="0"/>
        <v>165</v>
      </c>
      <c r="AB13" s="135">
        <f t="shared" si="0"/>
        <v>210</v>
      </c>
      <c r="AC13" s="135">
        <f t="shared" si="0"/>
        <v>0</v>
      </c>
    </row>
    <row r="14" spans="1:29" s="13" customFormat="1" ht="15.75" thickBot="1" x14ac:dyDescent="0.25">
      <c r="A14" s="89" t="s">
        <v>125</v>
      </c>
      <c r="B14" s="131"/>
      <c r="C14" s="137">
        <v>15000</v>
      </c>
      <c r="D14" s="50"/>
      <c r="E14" s="50"/>
      <c r="K14" s="123" t="s">
        <v>149</v>
      </c>
      <c r="L14" s="124">
        <v>135</v>
      </c>
      <c r="M14" s="124">
        <v>145</v>
      </c>
      <c r="N14" s="124">
        <v>145</v>
      </c>
      <c r="O14" s="124"/>
      <c r="R14" s="123" t="s">
        <v>149</v>
      </c>
      <c r="S14" s="124">
        <v>20</v>
      </c>
      <c r="T14" s="124">
        <v>45</v>
      </c>
      <c r="U14" s="124">
        <v>45</v>
      </c>
      <c r="V14" s="124"/>
      <c r="Y14" s="123" t="s">
        <v>149</v>
      </c>
      <c r="Z14" s="135">
        <f t="shared" si="1"/>
        <v>155</v>
      </c>
      <c r="AA14" s="135">
        <f t="shared" si="0"/>
        <v>190</v>
      </c>
      <c r="AB14" s="135">
        <f t="shared" si="0"/>
        <v>190</v>
      </c>
      <c r="AC14" s="135">
        <f t="shared" si="0"/>
        <v>0</v>
      </c>
    </row>
    <row r="15" spans="1:29" ht="18" thickBot="1" x14ac:dyDescent="0.4">
      <c r="A15" s="16" t="s">
        <v>189</v>
      </c>
      <c r="B15" s="119"/>
      <c r="C15" s="46">
        <f>SUM(C12:C14)</f>
        <v>235000</v>
      </c>
      <c r="D15" s="134">
        <f>B11-C15</f>
        <v>15000</v>
      </c>
      <c r="E15" s="132">
        <f>D15/B11</f>
        <v>0.06</v>
      </c>
      <c r="K15" s="123" t="s">
        <v>150</v>
      </c>
      <c r="L15" s="125">
        <v>135</v>
      </c>
      <c r="M15" s="125">
        <v>120</v>
      </c>
      <c r="N15" s="125">
        <v>135</v>
      </c>
      <c r="O15" s="125"/>
      <c r="R15" s="123" t="s">
        <v>150</v>
      </c>
      <c r="S15" s="125">
        <v>20</v>
      </c>
      <c r="T15" s="125">
        <v>50</v>
      </c>
      <c r="U15" s="125">
        <v>50</v>
      </c>
      <c r="V15" s="125"/>
      <c r="Y15" s="123" t="s">
        <v>150</v>
      </c>
      <c r="Z15" s="135">
        <f t="shared" si="1"/>
        <v>155</v>
      </c>
      <c r="AA15" s="135">
        <f t="shared" si="0"/>
        <v>170</v>
      </c>
      <c r="AB15" s="135">
        <f t="shared" si="0"/>
        <v>185</v>
      </c>
      <c r="AC15" s="135">
        <f t="shared" si="0"/>
        <v>0</v>
      </c>
    </row>
    <row r="16" spans="1:29" ht="15" x14ac:dyDescent="0.2">
      <c r="A16" s="16"/>
      <c r="K16" s="123" t="s">
        <v>151</v>
      </c>
      <c r="L16" s="125">
        <v>175</v>
      </c>
      <c r="M16" s="125">
        <v>175</v>
      </c>
      <c r="N16" s="125">
        <v>150</v>
      </c>
      <c r="O16" s="125"/>
      <c r="R16" s="123" t="s">
        <v>151</v>
      </c>
      <c r="S16" s="125">
        <v>80</v>
      </c>
      <c r="T16" s="125">
        <v>70</v>
      </c>
      <c r="U16" s="125">
        <v>70</v>
      </c>
      <c r="V16" s="125"/>
      <c r="Y16" s="123" t="s">
        <v>151</v>
      </c>
      <c r="Z16" s="135">
        <f t="shared" si="1"/>
        <v>255</v>
      </c>
      <c r="AA16" s="135">
        <f t="shared" si="0"/>
        <v>245</v>
      </c>
      <c r="AB16" s="135">
        <f t="shared" si="0"/>
        <v>220</v>
      </c>
      <c r="AC16" s="135">
        <f t="shared" si="0"/>
        <v>0</v>
      </c>
    </row>
    <row r="17" spans="1:29" ht="15" x14ac:dyDescent="0.2">
      <c r="A17" s="16" t="s">
        <v>193</v>
      </c>
      <c r="K17" s="123" t="s">
        <v>152</v>
      </c>
      <c r="L17" s="125">
        <v>200</v>
      </c>
      <c r="M17" s="125">
        <v>185</v>
      </c>
      <c r="N17" s="125">
        <v>155</v>
      </c>
      <c r="O17" s="125"/>
      <c r="R17" s="123" t="s">
        <v>152</v>
      </c>
      <c r="S17" s="125">
        <v>100</v>
      </c>
      <c r="T17" s="125">
        <v>80</v>
      </c>
      <c r="U17" s="125">
        <v>60</v>
      </c>
      <c r="V17" s="125"/>
      <c r="Y17" s="123" t="s">
        <v>152</v>
      </c>
      <c r="Z17" s="135">
        <f t="shared" si="1"/>
        <v>300</v>
      </c>
      <c r="AA17" s="135">
        <f t="shared" si="0"/>
        <v>265</v>
      </c>
      <c r="AB17" s="135">
        <f t="shared" si="0"/>
        <v>215</v>
      </c>
      <c r="AC17" s="135">
        <f t="shared" si="0"/>
        <v>0</v>
      </c>
    </row>
    <row r="18" spans="1:29" x14ac:dyDescent="0.2">
      <c r="A18" s="34" t="s">
        <v>195</v>
      </c>
      <c r="K18" s="123" t="s">
        <v>153</v>
      </c>
      <c r="L18" s="125">
        <v>200</v>
      </c>
      <c r="M18" s="125">
        <v>210</v>
      </c>
      <c r="N18" s="125">
        <v>200</v>
      </c>
      <c r="O18" s="125"/>
      <c r="R18" s="123" t="s">
        <v>153</v>
      </c>
      <c r="S18" s="125">
        <v>100</v>
      </c>
      <c r="T18" s="125">
        <v>100</v>
      </c>
      <c r="U18" s="125">
        <v>65</v>
      </c>
      <c r="V18" s="125"/>
      <c r="Y18" s="123" t="s">
        <v>153</v>
      </c>
      <c r="Z18" s="135">
        <f t="shared" si="1"/>
        <v>300</v>
      </c>
      <c r="AA18" s="135">
        <f t="shared" si="0"/>
        <v>310</v>
      </c>
      <c r="AB18" s="135">
        <f t="shared" si="0"/>
        <v>265</v>
      </c>
      <c r="AC18" s="135">
        <f t="shared" si="0"/>
        <v>0</v>
      </c>
    </row>
    <row r="19" spans="1:29" x14ac:dyDescent="0.2">
      <c r="A19" s="34"/>
      <c r="K19" s="123" t="s">
        <v>154</v>
      </c>
      <c r="L19" s="125">
        <v>175</v>
      </c>
      <c r="M19" s="125">
        <v>165</v>
      </c>
      <c r="N19" s="125">
        <v>150</v>
      </c>
      <c r="O19" s="125"/>
      <c r="R19" s="123" t="s">
        <v>154</v>
      </c>
      <c r="S19" s="125">
        <v>125</v>
      </c>
      <c r="T19" s="125">
        <v>95</v>
      </c>
      <c r="U19" s="125">
        <v>85</v>
      </c>
      <c r="V19" s="125"/>
      <c r="Y19" s="123" t="s">
        <v>154</v>
      </c>
      <c r="Z19" s="135">
        <f t="shared" si="1"/>
        <v>300</v>
      </c>
      <c r="AA19" s="135">
        <f t="shared" si="0"/>
        <v>260</v>
      </c>
      <c r="AB19" s="135">
        <f t="shared" si="0"/>
        <v>235</v>
      </c>
      <c r="AC19" s="135">
        <f t="shared" si="0"/>
        <v>0</v>
      </c>
    </row>
    <row r="20" spans="1:29" x14ac:dyDescent="0.2">
      <c r="A20" s="126"/>
      <c r="K20" s="123" t="s">
        <v>155</v>
      </c>
      <c r="L20" s="125">
        <v>135</v>
      </c>
      <c r="M20" s="125">
        <v>125</v>
      </c>
      <c r="N20" s="125">
        <v>135</v>
      </c>
      <c r="O20" s="125"/>
      <c r="R20" s="123" t="s">
        <v>155</v>
      </c>
      <c r="S20" s="125">
        <v>20</v>
      </c>
      <c r="T20" s="125">
        <v>20</v>
      </c>
      <c r="U20" s="125">
        <v>20</v>
      </c>
      <c r="V20" s="125"/>
      <c r="Y20" s="123" t="s">
        <v>155</v>
      </c>
      <c r="Z20" s="135">
        <f t="shared" si="1"/>
        <v>155</v>
      </c>
      <c r="AA20" s="135">
        <f t="shared" si="0"/>
        <v>145</v>
      </c>
      <c r="AB20" s="135">
        <f t="shared" si="0"/>
        <v>155</v>
      </c>
      <c r="AC20" s="135">
        <f t="shared" si="0"/>
        <v>0</v>
      </c>
    </row>
    <row r="21" spans="1:29" x14ac:dyDescent="0.2">
      <c r="A21" s="126"/>
      <c r="K21" s="123" t="s">
        <v>156</v>
      </c>
      <c r="L21" s="125">
        <v>125</v>
      </c>
      <c r="M21" s="125">
        <v>115</v>
      </c>
      <c r="N21" s="125">
        <v>120</v>
      </c>
      <c r="O21" s="125"/>
      <c r="R21" s="123" t="s">
        <v>156</v>
      </c>
      <c r="S21" s="125">
        <v>20</v>
      </c>
      <c r="T21" s="125">
        <v>20</v>
      </c>
      <c r="U21" s="125">
        <v>35</v>
      </c>
      <c r="V21" s="125"/>
      <c r="Y21" s="123" t="s">
        <v>156</v>
      </c>
      <c r="Z21" s="135">
        <f t="shared" si="1"/>
        <v>145</v>
      </c>
      <c r="AA21" s="135">
        <f t="shared" si="0"/>
        <v>135</v>
      </c>
      <c r="AB21" s="135">
        <f t="shared" si="0"/>
        <v>155</v>
      </c>
      <c r="AC21" s="135">
        <f t="shared" si="0"/>
        <v>0</v>
      </c>
    </row>
    <row r="22" spans="1:29" x14ac:dyDescent="0.2">
      <c r="A22" s="126"/>
      <c r="K22" s="123" t="s">
        <v>157</v>
      </c>
      <c r="L22" s="125">
        <v>115</v>
      </c>
      <c r="M22" s="125">
        <v>120</v>
      </c>
      <c r="N22" s="125">
        <v>125</v>
      </c>
      <c r="O22" s="125"/>
      <c r="R22" s="123" t="s">
        <v>157</v>
      </c>
      <c r="S22" s="125">
        <v>30</v>
      </c>
      <c r="T22" s="125">
        <v>25</v>
      </c>
      <c r="U22" s="125">
        <v>40</v>
      </c>
      <c r="V22" s="125"/>
      <c r="Y22" s="123" t="s">
        <v>157</v>
      </c>
      <c r="Z22" s="135">
        <f t="shared" si="1"/>
        <v>145</v>
      </c>
      <c r="AA22" s="135">
        <f t="shared" si="0"/>
        <v>145</v>
      </c>
      <c r="AB22" s="135">
        <f t="shared" si="0"/>
        <v>165</v>
      </c>
      <c r="AC22" s="135">
        <f t="shared" si="0"/>
        <v>0</v>
      </c>
    </row>
    <row r="23" spans="1:29" x14ac:dyDescent="0.2">
      <c r="A23" s="126"/>
      <c r="K23" s="123" t="s">
        <v>158</v>
      </c>
      <c r="L23" s="125">
        <v>105</v>
      </c>
      <c r="M23" s="125">
        <v>115</v>
      </c>
      <c r="N23" s="125">
        <v>105</v>
      </c>
      <c r="O23" s="125"/>
      <c r="R23" s="123" t="s">
        <v>158</v>
      </c>
      <c r="S23" s="125">
        <v>30</v>
      </c>
      <c r="T23" s="125">
        <v>40</v>
      </c>
      <c r="U23" s="125">
        <v>40</v>
      </c>
      <c r="V23" s="125"/>
      <c r="Y23" s="123" t="s">
        <v>158</v>
      </c>
      <c r="Z23" s="135">
        <f t="shared" si="1"/>
        <v>135</v>
      </c>
      <c r="AA23" s="135">
        <f t="shared" si="0"/>
        <v>155</v>
      </c>
      <c r="AB23" s="135">
        <f t="shared" si="0"/>
        <v>145</v>
      </c>
      <c r="AC23" s="135">
        <f t="shared" si="0"/>
        <v>0</v>
      </c>
    </row>
    <row r="24" spans="1:29" x14ac:dyDescent="0.2">
      <c r="A24" s="126"/>
    </row>
    <row r="25" spans="1:29" ht="15" x14ac:dyDescent="0.2">
      <c r="A25" s="126"/>
      <c r="J25" s="29" t="s">
        <v>197</v>
      </c>
    </row>
    <row r="26" spans="1:29" ht="15" x14ac:dyDescent="0.2">
      <c r="A26" s="126"/>
      <c r="J26" s="29" t="s">
        <v>198</v>
      </c>
      <c r="K26" s="13"/>
      <c r="L26" s="13"/>
      <c r="M26" s="13"/>
      <c r="N26" s="13"/>
      <c r="O26" s="13"/>
      <c r="P26" s="13"/>
      <c r="R26" s="29" t="s">
        <v>200</v>
      </c>
      <c r="S26" s="29"/>
    </row>
    <row r="27" spans="1:29" ht="15" x14ac:dyDescent="0.25">
      <c r="A27" s="126"/>
      <c r="J27" s="13"/>
      <c r="K27" s="18" t="s">
        <v>199</v>
      </c>
      <c r="L27" s="128">
        <v>2023</v>
      </c>
      <c r="M27" s="128">
        <v>2024</v>
      </c>
      <c r="N27" s="128">
        <v>2025</v>
      </c>
      <c r="O27" s="128">
        <v>2026</v>
      </c>
      <c r="P27" s="13"/>
      <c r="R27" s="18" t="s">
        <v>160</v>
      </c>
      <c r="S27" s="122">
        <v>2023</v>
      </c>
      <c r="T27" s="122">
        <v>2024</v>
      </c>
      <c r="U27" s="122">
        <v>2025</v>
      </c>
      <c r="V27" s="122">
        <v>2026</v>
      </c>
    </row>
    <row r="28" spans="1:29" x14ac:dyDescent="0.2">
      <c r="A28" s="126"/>
      <c r="J28" s="13"/>
      <c r="K28" s="123" t="s">
        <v>147</v>
      </c>
      <c r="L28" s="129">
        <v>3</v>
      </c>
      <c r="M28" s="129">
        <v>3</v>
      </c>
      <c r="N28" s="129">
        <v>4.5</v>
      </c>
      <c r="O28" s="124"/>
      <c r="P28" s="13"/>
      <c r="R28" s="123" t="s">
        <v>147</v>
      </c>
      <c r="S28" s="141">
        <f>IFERROR(Z12/L28,0)</f>
        <v>55</v>
      </c>
      <c r="T28" s="141">
        <f t="shared" ref="T28:V39" si="2">IFERROR(AA12/M28,0)</f>
        <v>60</v>
      </c>
      <c r="U28" s="141">
        <f t="shared" si="2"/>
        <v>50</v>
      </c>
      <c r="V28" s="141">
        <f t="shared" si="2"/>
        <v>0</v>
      </c>
    </row>
    <row r="29" spans="1:29" x14ac:dyDescent="0.2">
      <c r="A29" s="126"/>
      <c r="J29" s="13"/>
      <c r="K29" s="123" t="s">
        <v>148</v>
      </c>
      <c r="L29" s="129">
        <v>3</v>
      </c>
      <c r="M29" s="129">
        <v>3</v>
      </c>
      <c r="N29" s="129">
        <v>4.5</v>
      </c>
      <c r="O29" s="124"/>
      <c r="P29" s="13"/>
      <c r="R29" s="123" t="s">
        <v>148</v>
      </c>
      <c r="S29" s="141">
        <f t="shared" ref="S29:S39" si="3">IFERROR(Z13/L29,0)</f>
        <v>51.666666666666664</v>
      </c>
      <c r="T29" s="141">
        <f t="shared" si="2"/>
        <v>55</v>
      </c>
      <c r="U29" s="141">
        <f t="shared" si="2"/>
        <v>46.666666666666664</v>
      </c>
      <c r="V29" s="141">
        <f t="shared" si="2"/>
        <v>0</v>
      </c>
    </row>
    <row r="30" spans="1:29" x14ac:dyDescent="0.2">
      <c r="A30" s="126"/>
      <c r="J30" s="13"/>
      <c r="K30" s="123" t="s">
        <v>149</v>
      </c>
      <c r="L30" s="129">
        <v>3</v>
      </c>
      <c r="M30" s="129">
        <v>3</v>
      </c>
      <c r="N30" s="129">
        <v>4.5</v>
      </c>
      <c r="O30" s="124"/>
      <c r="P30" s="13"/>
      <c r="R30" s="123" t="s">
        <v>149</v>
      </c>
      <c r="S30" s="141">
        <f t="shared" si="3"/>
        <v>51.666666666666664</v>
      </c>
      <c r="T30" s="141">
        <f t="shared" si="2"/>
        <v>63.333333333333336</v>
      </c>
      <c r="U30" s="141">
        <f t="shared" si="2"/>
        <v>42.222222222222221</v>
      </c>
      <c r="V30" s="141">
        <f t="shared" si="2"/>
        <v>0</v>
      </c>
    </row>
    <row r="31" spans="1:29" x14ac:dyDescent="0.2">
      <c r="K31" s="123" t="s">
        <v>150</v>
      </c>
      <c r="L31" s="129">
        <v>3</v>
      </c>
      <c r="M31" s="129">
        <v>3</v>
      </c>
      <c r="N31" s="129">
        <v>4.5</v>
      </c>
      <c r="O31" s="125"/>
      <c r="R31" s="123" t="s">
        <v>150</v>
      </c>
      <c r="S31" s="141">
        <f t="shared" si="3"/>
        <v>51.666666666666664</v>
      </c>
      <c r="T31" s="141">
        <f t="shared" si="2"/>
        <v>56.666666666666664</v>
      </c>
      <c r="U31" s="141">
        <f t="shared" si="2"/>
        <v>41.111111111111114</v>
      </c>
      <c r="V31" s="141">
        <f t="shared" si="2"/>
        <v>0</v>
      </c>
    </row>
    <row r="32" spans="1:29" x14ac:dyDescent="0.2">
      <c r="K32" s="123" t="s">
        <v>151</v>
      </c>
      <c r="L32" s="129">
        <v>4.5</v>
      </c>
      <c r="M32" s="129">
        <v>4.5</v>
      </c>
      <c r="N32" s="129">
        <v>4.5</v>
      </c>
      <c r="O32" s="125"/>
      <c r="R32" s="123" t="s">
        <v>151</v>
      </c>
      <c r="S32" s="141">
        <f t="shared" si="3"/>
        <v>56.666666666666664</v>
      </c>
      <c r="T32" s="141">
        <f t="shared" si="2"/>
        <v>54.444444444444443</v>
      </c>
      <c r="U32" s="141">
        <f t="shared" si="2"/>
        <v>48.888888888888886</v>
      </c>
      <c r="V32" s="141">
        <f t="shared" si="2"/>
        <v>0</v>
      </c>
    </row>
    <row r="33" spans="1:22" x14ac:dyDescent="0.2">
      <c r="K33" s="123" t="s">
        <v>152</v>
      </c>
      <c r="L33" s="129">
        <v>5.5</v>
      </c>
      <c r="M33" s="129">
        <v>5.5</v>
      </c>
      <c r="N33" s="129">
        <v>4.5</v>
      </c>
      <c r="O33" s="125"/>
      <c r="R33" s="123" t="s">
        <v>152</v>
      </c>
      <c r="S33" s="141">
        <f t="shared" si="3"/>
        <v>54.545454545454547</v>
      </c>
      <c r="T33" s="141">
        <f t="shared" si="2"/>
        <v>48.18181818181818</v>
      </c>
      <c r="U33" s="141">
        <f t="shared" si="2"/>
        <v>47.777777777777779</v>
      </c>
      <c r="V33" s="141">
        <f t="shared" si="2"/>
        <v>0</v>
      </c>
    </row>
    <row r="34" spans="1:22" x14ac:dyDescent="0.2">
      <c r="K34" s="123" t="s">
        <v>153</v>
      </c>
      <c r="L34" s="129">
        <v>7</v>
      </c>
      <c r="M34" s="129">
        <v>7</v>
      </c>
      <c r="N34" s="129">
        <v>5.5</v>
      </c>
      <c r="O34" s="125"/>
      <c r="R34" s="123" t="s">
        <v>153</v>
      </c>
      <c r="S34" s="141">
        <f t="shared" si="3"/>
        <v>42.857142857142854</v>
      </c>
      <c r="T34" s="141">
        <f t="shared" si="2"/>
        <v>44.285714285714285</v>
      </c>
      <c r="U34" s="141">
        <f t="shared" si="2"/>
        <v>48.18181818181818</v>
      </c>
      <c r="V34" s="141">
        <f t="shared" si="2"/>
        <v>0</v>
      </c>
    </row>
    <row r="35" spans="1:22" x14ac:dyDescent="0.2">
      <c r="K35" s="123" t="s">
        <v>154</v>
      </c>
      <c r="L35" s="129">
        <v>4.5</v>
      </c>
      <c r="M35" s="129">
        <v>4.5</v>
      </c>
      <c r="N35" s="129">
        <v>5</v>
      </c>
      <c r="O35" s="125"/>
      <c r="R35" s="123" t="s">
        <v>154</v>
      </c>
      <c r="S35" s="141">
        <f t="shared" si="3"/>
        <v>66.666666666666671</v>
      </c>
      <c r="T35" s="141">
        <f t="shared" si="2"/>
        <v>57.777777777777779</v>
      </c>
      <c r="U35" s="141">
        <f t="shared" si="2"/>
        <v>47</v>
      </c>
      <c r="V35" s="141">
        <f t="shared" si="2"/>
        <v>0</v>
      </c>
    </row>
    <row r="36" spans="1:22" ht="15" x14ac:dyDescent="0.2">
      <c r="A36" s="16"/>
      <c r="K36" s="123" t="s">
        <v>155</v>
      </c>
      <c r="L36" s="129">
        <v>3</v>
      </c>
      <c r="M36" s="129">
        <v>4</v>
      </c>
      <c r="N36" s="129">
        <v>4</v>
      </c>
      <c r="O36" s="125"/>
      <c r="R36" s="123" t="s">
        <v>155</v>
      </c>
      <c r="S36" s="141">
        <f t="shared" si="3"/>
        <v>51.666666666666664</v>
      </c>
      <c r="T36" s="141">
        <f t="shared" si="2"/>
        <v>36.25</v>
      </c>
      <c r="U36" s="141">
        <f t="shared" si="2"/>
        <v>38.75</v>
      </c>
      <c r="V36" s="141">
        <f t="shared" si="2"/>
        <v>0</v>
      </c>
    </row>
    <row r="37" spans="1:22" ht="15" x14ac:dyDescent="0.2">
      <c r="A37" s="16" t="s">
        <v>196</v>
      </c>
      <c r="K37" s="123" t="s">
        <v>156</v>
      </c>
      <c r="L37" s="129">
        <v>3</v>
      </c>
      <c r="M37" s="129">
        <v>4</v>
      </c>
      <c r="N37" s="129">
        <v>4</v>
      </c>
      <c r="O37" s="125"/>
      <c r="R37" s="123" t="s">
        <v>156</v>
      </c>
      <c r="S37" s="141">
        <f t="shared" si="3"/>
        <v>48.333333333333336</v>
      </c>
      <c r="T37" s="141">
        <f t="shared" si="2"/>
        <v>33.75</v>
      </c>
      <c r="U37" s="141">
        <f t="shared" si="2"/>
        <v>38.75</v>
      </c>
      <c r="V37" s="141">
        <f t="shared" si="2"/>
        <v>0</v>
      </c>
    </row>
    <row r="38" spans="1:22" x14ac:dyDescent="0.2">
      <c r="A38" s="34" t="s">
        <v>207</v>
      </c>
      <c r="K38" s="123" t="s">
        <v>157</v>
      </c>
      <c r="L38" s="129">
        <v>3</v>
      </c>
      <c r="M38" s="129">
        <v>4</v>
      </c>
      <c r="N38" s="129">
        <v>4</v>
      </c>
      <c r="O38" s="125"/>
      <c r="R38" s="123" t="s">
        <v>157</v>
      </c>
      <c r="S38" s="141">
        <f t="shared" si="3"/>
        <v>48.333333333333336</v>
      </c>
      <c r="T38" s="141">
        <f t="shared" si="2"/>
        <v>36.25</v>
      </c>
      <c r="U38" s="141">
        <f t="shared" si="2"/>
        <v>41.25</v>
      </c>
      <c r="V38" s="141">
        <f t="shared" si="2"/>
        <v>0</v>
      </c>
    </row>
    <row r="39" spans="1:22" x14ac:dyDescent="0.2">
      <c r="A39" s="34"/>
      <c r="K39" s="123" t="s">
        <v>158</v>
      </c>
      <c r="L39" s="130">
        <v>3</v>
      </c>
      <c r="M39" s="130">
        <v>4</v>
      </c>
      <c r="N39" s="130">
        <v>4</v>
      </c>
      <c r="O39" s="125"/>
      <c r="R39" s="123" t="s">
        <v>158</v>
      </c>
      <c r="S39" s="141">
        <f t="shared" si="3"/>
        <v>45</v>
      </c>
      <c r="T39" s="141">
        <f t="shared" si="2"/>
        <v>38.75</v>
      </c>
      <c r="U39" s="141">
        <f t="shared" si="2"/>
        <v>36.25</v>
      </c>
      <c r="V39" s="141">
        <f t="shared" si="2"/>
        <v>0</v>
      </c>
    </row>
    <row r="41" spans="1:22" ht="15" x14ac:dyDescent="0.2">
      <c r="A41" s="16"/>
    </row>
    <row r="42" spans="1:22" ht="15" x14ac:dyDescent="0.2">
      <c r="A42" s="34"/>
      <c r="J42" s="29" t="s">
        <v>201</v>
      </c>
      <c r="K42" s="13"/>
      <c r="L42" s="13"/>
      <c r="M42" s="13"/>
      <c r="N42" s="13"/>
      <c r="O42" s="13"/>
      <c r="P42" s="13"/>
      <c r="R42" s="29" t="s">
        <v>204</v>
      </c>
      <c r="S42" s="29"/>
    </row>
    <row r="43" spans="1:22" ht="15" x14ac:dyDescent="0.25">
      <c r="J43" s="13"/>
      <c r="K43" s="18" t="s">
        <v>202</v>
      </c>
      <c r="L43" s="128">
        <v>2023</v>
      </c>
      <c r="M43" s="128">
        <v>2024</v>
      </c>
      <c r="N43" s="128">
        <v>2025</v>
      </c>
      <c r="O43" s="128">
        <v>2026</v>
      </c>
      <c r="P43" s="13"/>
      <c r="R43" s="18" t="s">
        <v>160</v>
      </c>
      <c r="S43" s="122">
        <v>2023</v>
      </c>
      <c r="T43" s="122">
        <v>2024</v>
      </c>
      <c r="U43" s="122">
        <v>2025</v>
      </c>
      <c r="V43" s="122">
        <v>2026</v>
      </c>
    </row>
    <row r="44" spans="1:22" x14ac:dyDescent="0.2">
      <c r="J44" s="13"/>
      <c r="K44" s="123" t="s">
        <v>147</v>
      </c>
      <c r="L44" s="138">
        <v>8000</v>
      </c>
      <c r="M44" s="138">
        <v>12500</v>
      </c>
      <c r="N44" s="138">
        <v>16500</v>
      </c>
      <c r="O44" s="138"/>
      <c r="P44" s="13"/>
      <c r="R44" s="123" t="s">
        <v>147</v>
      </c>
      <c r="S44" s="142">
        <f>IFERROR(L44/L12,0)</f>
        <v>59.25925925925926</v>
      </c>
      <c r="T44" s="142">
        <f>IFERROR(M44/M12,0)</f>
        <v>83.333333333333329</v>
      </c>
      <c r="U44" s="142">
        <f t="shared" ref="U44:V55" si="4">IFERROR(N44/N12,0)</f>
        <v>94.285714285714292</v>
      </c>
      <c r="V44" s="142">
        <f t="shared" si="4"/>
        <v>0</v>
      </c>
    </row>
    <row r="45" spans="1:22" x14ac:dyDescent="0.2">
      <c r="J45" s="13"/>
      <c r="K45" s="123" t="s">
        <v>148</v>
      </c>
      <c r="L45" s="138">
        <v>8500</v>
      </c>
      <c r="M45" s="138">
        <v>12000</v>
      </c>
      <c r="N45" s="138">
        <v>17500</v>
      </c>
      <c r="O45" s="138"/>
      <c r="P45" s="13"/>
      <c r="R45" s="123" t="s">
        <v>148</v>
      </c>
      <c r="S45" s="142">
        <f t="shared" ref="S45:T55" si="5">IFERROR(L45/L13,0)</f>
        <v>68</v>
      </c>
      <c r="T45" s="142">
        <f t="shared" si="5"/>
        <v>88.888888888888886</v>
      </c>
      <c r="U45" s="142">
        <f t="shared" si="4"/>
        <v>106.06060606060606</v>
      </c>
      <c r="V45" s="142">
        <f t="shared" si="4"/>
        <v>0</v>
      </c>
    </row>
    <row r="46" spans="1:22" x14ac:dyDescent="0.2">
      <c r="J46" s="13"/>
      <c r="K46" s="123" t="s">
        <v>149</v>
      </c>
      <c r="L46" s="138">
        <v>7500</v>
      </c>
      <c r="M46" s="138">
        <v>14000</v>
      </c>
      <c r="N46" s="138">
        <v>16000</v>
      </c>
      <c r="O46" s="138"/>
      <c r="P46" s="13"/>
      <c r="R46" s="123" t="s">
        <v>149</v>
      </c>
      <c r="S46" s="142">
        <f t="shared" si="5"/>
        <v>55.555555555555557</v>
      </c>
      <c r="T46" s="142">
        <f t="shared" si="5"/>
        <v>96.551724137931032</v>
      </c>
      <c r="U46" s="142">
        <f t="shared" si="4"/>
        <v>110.34482758620689</v>
      </c>
      <c r="V46" s="142">
        <f t="shared" si="4"/>
        <v>0</v>
      </c>
    </row>
    <row r="47" spans="1:22" x14ac:dyDescent="0.2">
      <c r="K47" s="123" t="s">
        <v>150</v>
      </c>
      <c r="L47" s="138">
        <v>6500</v>
      </c>
      <c r="M47" s="138">
        <v>10000</v>
      </c>
      <c r="N47" s="138">
        <v>12000</v>
      </c>
      <c r="O47" s="139"/>
      <c r="R47" s="123" t="s">
        <v>150</v>
      </c>
      <c r="S47" s="142">
        <f t="shared" si="5"/>
        <v>48.148148148148145</v>
      </c>
      <c r="T47" s="142">
        <f t="shared" si="5"/>
        <v>83.333333333333329</v>
      </c>
      <c r="U47" s="142">
        <f t="shared" si="4"/>
        <v>88.888888888888886</v>
      </c>
      <c r="V47" s="142">
        <f t="shared" si="4"/>
        <v>0</v>
      </c>
    </row>
    <row r="48" spans="1:22" x14ac:dyDescent="0.2">
      <c r="K48" s="123" t="s">
        <v>151</v>
      </c>
      <c r="L48" s="138">
        <v>25000</v>
      </c>
      <c r="M48" s="138">
        <v>20000</v>
      </c>
      <c r="N48" s="138">
        <v>22500</v>
      </c>
      <c r="O48" s="139"/>
      <c r="R48" s="123" t="s">
        <v>151</v>
      </c>
      <c r="S48" s="142">
        <f t="shared" si="5"/>
        <v>142.85714285714286</v>
      </c>
      <c r="T48" s="142">
        <f t="shared" si="5"/>
        <v>114.28571428571429</v>
      </c>
      <c r="U48" s="142">
        <f t="shared" si="4"/>
        <v>150</v>
      </c>
      <c r="V48" s="142">
        <f t="shared" si="4"/>
        <v>0</v>
      </c>
    </row>
    <row r="49" spans="1:22" x14ac:dyDescent="0.2">
      <c r="K49" s="123" t="s">
        <v>152</v>
      </c>
      <c r="L49" s="138">
        <v>45000</v>
      </c>
      <c r="M49" s="138">
        <v>40000</v>
      </c>
      <c r="N49" s="138">
        <v>35000</v>
      </c>
      <c r="O49" s="139"/>
      <c r="R49" s="123" t="s">
        <v>152</v>
      </c>
      <c r="S49" s="142">
        <f t="shared" si="5"/>
        <v>225</v>
      </c>
      <c r="T49" s="142">
        <f t="shared" si="5"/>
        <v>216.21621621621622</v>
      </c>
      <c r="U49" s="142">
        <f t="shared" si="4"/>
        <v>225.80645161290323</v>
      </c>
      <c r="V49" s="142">
        <f t="shared" si="4"/>
        <v>0</v>
      </c>
    </row>
    <row r="50" spans="1:22" x14ac:dyDescent="0.2">
      <c r="K50" s="123" t="s">
        <v>153</v>
      </c>
      <c r="L50" s="138">
        <v>50000</v>
      </c>
      <c r="M50" s="138">
        <v>45000</v>
      </c>
      <c r="N50" s="138">
        <v>47500</v>
      </c>
      <c r="O50" s="139"/>
      <c r="R50" s="123" t="s">
        <v>153</v>
      </c>
      <c r="S50" s="142">
        <f t="shared" si="5"/>
        <v>250</v>
      </c>
      <c r="T50" s="142">
        <f t="shared" si="5"/>
        <v>214.28571428571428</v>
      </c>
      <c r="U50" s="142">
        <f t="shared" si="4"/>
        <v>237.5</v>
      </c>
      <c r="V50" s="142">
        <f t="shared" si="4"/>
        <v>0</v>
      </c>
    </row>
    <row r="51" spans="1:22" x14ac:dyDescent="0.2">
      <c r="K51" s="123" t="s">
        <v>154</v>
      </c>
      <c r="L51" s="138">
        <v>40000</v>
      </c>
      <c r="M51" s="138">
        <v>35000</v>
      </c>
      <c r="N51" s="138">
        <v>32500</v>
      </c>
      <c r="O51" s="139"/>
      <c r="R51" s="123" t="s">
        <v>154</v>
      </c>
      <c r="S51" s="142">
        <f t="shared" si="5"/>
        <v>228.57142857142858</v>
      </c>
      <c r="T51" s="142">
        <f t="shared" si="5"/>
        <v>212.12121212121212</v>
      </c>
      <c r="U51" s="142">
        <f t="shared" si="4"/>
        <v>216.66666666666666</v>
      </c>
      <c r="V51" s="142">
        <f t="shared" si="4"/>
        <v>0</v>
      </c>
    </row>
    <row r="52" spans="1:22" x14ac:dyDescent="0.2">
      <c r="K52" s="123" t="s">
        <v>155</v>
      </c>
      <c r="L52" s="138">
        <v>8500</v>
      </c>
      <c r="M52" s="138">
        <v>10000</v>
      </c>
      <c r="N52" s="138">
        <v>14000</v>
      </c>
      <c r="O52" s="139"/>
      <c r="R52" s="123" t="s">
        <v>155</v>
      </c>
      <c r="S52" s="142">
        <f t="shared" si="5"/>
        <v>62.962962962962962</v>
      </c>
      <c r="T52" s="142">
        <f t="shared" si="5"/>
        <v>80</v>
      </c>
      <c r="U52" s="142">
        <f t="shared" si="4"/>
        <v>103.70370370370371</v>
      </c>
      <c r="V52" s="142">
        <f t="shared" si="4"/>
        <v>0</v>
      </c>
    </row>
    <row r="53" spans="1:22" x14ac:dyDescent="0.2">
      <c r="K53" s="123" t="s">
        <v>156</v>
      </c>
      <c r="L53" s="138">
        <v>8000</v>
      </c>
      <c r="M53" s="138">
        <v>9000</v>
      </c>
      <c r="N53" s="138">
        <v>13500</v>
      </c>
      <c r="O53" s="139"/>
      <c r="R53" s="123" t="s">
        <v>156</v>
      </c>
      <c r="S53" s="142">
        <f t="shared" si="5"/>
        <v>64</v>
      </c>
      <c r="T53" s="142">
        <f t="shared" si="5"/>
        <v>78.260869565217391</v>
      </c>
      <c r="U53" s="142">
        <f t="shared" si="4"/>
        <v>112.5</v>
      </c>
      <c r="V53" s="142">
        <f t="shared" si="4"/>
        <v>0</v>
      </c>
    </row>
    <row r="54" spans="1:22" x14ac:dyDescent="0.2">
      <c r="K54" s="123" t="s">
        <v>157</v>
      </c>
      <c r="L54" s="138">
        <v>9000</v>
      </c>
      <c r="M54" s="138">
        <v>12000</v>
      </c>
      <c r="N54" s="138">
        <v>13000</v>
      </c>
      <c r="O54" s="139"/>
      <c r="R54" s="123" t="s">
        <v>157</v>
      </c>
      <c r="S54" s="142">
        <f t="shared" si="5"/>
        <v>78.260869565217391</v>
      </c>
      <c r="T54" s="142">
        <f t="shared" si="5"/>
        <v>100</v>
      </c>
      <c r="U54" s="142">
        <f t="shared" si="4"/>
        <v>104</v>
      </c>
      <c r="V54" s="142">
        <f t="shared" si="4"/>
        <v>0</v>
      </c>
    </row>
    <row r="55" spans="1:22" x14ac:dyDescent="0.2">
      <c r="K55" s="123" t="s">
        <v>158</v>
      </c>
      <c r="L55" s="138">
        <v>8000</v>
      </c>
      <c r="M55" s="138">
        <v>10000</v>
      </c>
      <c r="N55" s="138">
        <v>10000</v>
      </c>
      <c r="O55" s="139"/>
      <c r="R55" s="123" t="s">
        <v>158</v>
      </c>
      <c r="S55" s="142">
        <f t="shared" si="5"/>
        <v>76.19047619047619</v>
      </c>
      <c r="T55" s="142">
        <f t="shared" si="5"/>
        <v>86.956521739130437</v>
      </c>
      <c r="U55" s="142">
        <f t="shared" si="4"/>
        <v>95.238095238095241</v>
      </c>
      <c r="V55" s="142">
        <f t="shared" si="4"/>
        <v>0</v>
      </c>
    </row>
    <row r="57" spans="1:22" ht="15" x14ac:dyDescent="0.2">
      <c r="A57" s="16" t="s">
        <v>203</v>
      </c>
    </row>
    <row r="58" spans="1:22" x14ac:dyDescent="0.2">
      <c r="A58" s="34" t="s">
        <v>208</v>
      </c>
    </row>
  </sheetData>
  <mergeCells count="5">
    <mergeCell ref="B3:D3"/>
    <mergeCell ref="B4:D4"/>
    <mergeCell ref="A1:H1"/>
    <mergeCell ref="A6:H6"/>
    <mergeCell ref="J6:S6"/>
  </mergeCells>
  <pageMargins left="0.5" right="0.5" top="0.5" bottom="0.5" header="0" footer="0"/>
  <pageSetup scale="87" orientation="portrait" horizontalDpi="300" verticalDpi="300" r:id="rId1"/>
  <headerFooter alignWithMargins="0">
    <oddFooter>&amp;A</oddFooter>
  </headerFooter>
  <ignoredErrors>
    <ignoredError sqref="Z12:AC23"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11F9C-E131-FF4D-A721-AFA6D2844BC5}">
  <sheetPr>
    <pageSetUpPr fitToPage="1"/>
  </sheetPr>
  <dimension ref="A1:V55"/>
  <sheetViews>
    <sheetView zoomScaleNormal="100" workbookViewId="0">
      <pane xSplit="7" ySplit="2" topLeftCell="I3" activePane="bottomRight" state="frozen"/>
      <selection activeCell="D37" sqref="D37"/>
      <selection pane="topRight" activeCell="D37" sqref="D37"/>
      <selection pane="bottomLeft" activeCell="D37" sqref="D37"/>
      <selection pane="bottomRight" activeCell="T5" sqref="T5"/>
    </sheetView>
  </sheetViews>
  <sheetFormatPr defaultColWidth="8.85546875" defaultRowHeight="14.25" x14ac:dyDescent="0.2"/>
  <cols>
    <col min="1" max="1" width="31.140625" style="10" customWidth="1"/>
    <col min="2" max="2" width="13.42578125" style="10" customWidth="1"/>
    <col min="3" max="3" width="13" style="10" customWidth="1"/>
    <col min="4" max="4" width="12.85546875" style="10" customWidth="1"/>
    <col min="5" max="5" width="8.85546875" style="13" customWidth="1"/>
    <col min="6" max="6" width="10.7109375" style="13" customWidth="1"/>
    <col min="7" max="7" width="11" style="13" customWidth="1"/>
    <col min="8" max="8" width="10.42578125" style="13" hidden="1" customWidth="1"/>
    <col min="9" max="11" width="8.85546875" style="10"/>
    <col min="12" max="12" width="9.42578125" style="10" bestFit="1" customWidth="1"/>
    <col min="13" max="203" width="8.85546875" style="10"/>
    <col min="204" max="204" width="38.42578125" style="10" customWidth="1"/>
    <col min="205" max="205" width="17.42578125" style="10" customWidth="1"/>
    <col min="206" max="206" width="2.85546875" style="10" customWidth="1"/>
    <col min="207" max="207" width="22.42578125" style="10" customWidth="1"/>
    <col min="208" max="459" width="8.85546875" style="10"/>
    <col min="460" max="460" width="38.42578125" style="10" customWidth="1"/>
    <col min="461" max="461" width="17.42578125" style="10" customWidth="1"/>
    <col min="462" max="462" width="2.85546875" style="10" customWidth="1"/>
    <col min="463" max="463" width="22.42578125" style="10" customWidth="1"/>
    <col min="464" max="715" width="8.85546875" style="10"/>
    <col min="716" max="716" width="38.42578125" style="10" customWidth="1"/>
    <col min="717" max="717" width="17.42578125" style="10" customWidth="1"/>
    <col min="718" max="718" width="2.85546875" style="10" customWidth="1"/>
    <col min="719" max="719" width="22.42578125" style="10" customWidth="1"/>
    <col min="720" max="971" width="8.85546875" style="10"/>
    <col min="972" max="972" width="38.42578125" style="10" customWidth="1"/>
    <col min="973" max="973" width="17.42578125" style="10" customWidth="1"/>
    <col min="974" max="974" width="2.85546875" style="10" customWidth="1"/>
    <col min="975" max="975" width="22.42578125" style="10" customWidth="1"/>
    <col min="976" max="1227" width="8.85546875" style="10"/>
    <col min="1228" max="1228" width="38.42578125" style="10" customWidth="1"/>
    <col min="1229" max="1229" width="17.42578125" style="10" customWidth="1"/>
    <col min="1230" max="1230" width="2.85546875" style="10" customWidth="1"/>
    <col min="1231" max="1231" width="22.42578125" style="10" customWidth="1"/>
    <col min="1232" max="1483" width="8.85546875" style="10"/>
    <col min="1484" max="1484" width="38.42578125" style="10" customWidth="1"/>
    <col min="1485" max="1485" width="17.42578125" style="10" customWidth="1"/>
    <col min="1486" max="1486" width="2.85546875" style="10" customWidth="1"/>
    <col min="1487" max="1487" width="22.42578125" style="10" customWidth="1"/>
    <col min="1488" max="1739" width="8.85546875" style="10"/>
    <col min="1740" max="1740" width="38.42578125" style="10" customWidth="1"/>
    <col min="1741" max="1741" width="17.42578125" style="10" customWidth="1"/>
    <col min="1742" max="1742" width="2.85546875" style="10" customWidth="1"/>
    <col min="1743" max="1743" width="22.42578125" style="10" customWidth="1"/>
    <col min="1744" max="1995" width="8.85546875" style="10"/>
    <col min="1996" max="1996" width="38.42578125" style="10" customWidth="1"/>
    <col min="1997" max="1997" width="17.42578125" style="10" customWidth="1"/>
    <col min="1998" max="1998" width="2.85546875" style="10" customWidth="1"/>
    <col min="1999" max="1999" width="22.42578125" style="10" customWidth="1"/>
    <col min="2000" max="2251" width="8.85546875" style="10"/>
    <col min="2252" max="2252" width="38.42578125" style="10" customWidth="1"/>
    <col min="2253" max="2253" width="17.42578125" style="10" customWidth="1"/>
    <col min="2254" max="2254" width="2.85546875" style="10" customWidth="1"/>
    <col min="2255" max="2255" width="22.42578125" style="10" customWidth="1"/>
    <col min="2256" max="2507" width="8.85546875" style="10"/>
    <col min="2508" max="2508" width="38.42578125" style="10" customWidth="1"/>
    <col min="2509" max="2509" width="17.42578125" style="10" customWidth="1"/>
    <col min="2510" max="2510" width="2.85546875" style="10" customWidth="1"/>
    <col min="2511" max="2511" width="22.42578125" style="10" customWidth="1"/>
    <col min="2512" max="2763" width="8.85546875" style="10"/>
    <col min="2764" max="2764" width="38.42578125" style="10" customWidth="1"/>
    <col min="2765" max="2765" width="17.42578125" style="10" customWidth="1"/>
    <col min="2766" max="2766" width="2.85546875" style="10" customWidth="1"/>
    <col min="2767" max="2767" width="22.42578125" style="10" customWidth="1"/>
    <col min="2768" max="3019" width="8.85546875" style="10"/>
    <col min="3020" max="3020" width="38.42578125" style="10" customWidth="1"/>
    <col min="3021" max="3021" width="17.42578125" style="10" customWidth="1"/>
    <col min="3022" max="3022" width="2.85546875" style="10" customWidth="1"/>
    <col min="3023" max="3023" width="22.42578125" style="10" customWidth="1"/>
    <col min="3024" max="3275" width="8.85546875" style="10"/>
    <col min="3276" max="3276" width="38.42578125" style="10" customWidth="1"/>
    <col min="3277" max="3277" width="17.42578125" style="10" customWidth="1"/>
    <col min="3278" max="3278" width="2.85546875" style="10" customWidth="1"/>
    <col min="3279" max="3279" width="22.42578125" style="10" customWidth="1"/>
    <col min="3280" max="3531" width="8.85546875" style="10"/>
    <col min="3532" max="3532" width="38.42578125" style="10" customWidth="1"/>
    <col min="3533" max="3533" width="17.42578125" style="10" customWidth="1"/>
    <col min="3534" max="3534" width="2.85546875" style="10" customWidth="1"/>
    <col min="3535" max="3535" width="22.42578125" style="10" customWidth="1"/>
    <col min="3536" max="3787" width="8.85546875" style="10"/>
    <col min="3788" max="3788" width="38.42578125" style="10" customWidth="1"/>
    <col min="3789" max="3789" width="17.42578125" style="10" customWidth="1"/>
    <col min="3790" max="3790" width="2.85546875" style="10" customWidth="1"/>
    <col min="3791" max="3791" width="22.42578125" style="10" customWidth="1"/>
    <col min="3792" max="4043" width="8.85546875" style="10"/>
    <col min="4044" max="4044" width="38.42578125" style="10" customWidth="1"/>
    <col min="4045" max="4045" width="17.42578125" style="10" customWidth="1"/>
    <col min="4046" max="4046" width="2.85546875" style="10" customWidth="1"/>
    <col min="4047" max="4047" width="22.42578125" style="10" customWidth="1"/>
    <col min="4048" max="4299" width="8.85546875" style="10"/>
    <col min="4300" max="4300" width="38.42578125" style="10" customWidth="1"/>
    <col min="4301" max="4301" width="17.42578125" style="10" customWidth="1"/>
    <col min="4302" max="4302" width="2.85546875" style="10" customWidth="1"/>
    <col min="4303" max="4303" width="22.42578125" style="10" customWidth="1"/>
    <col min="4304" max="4555" width="8.85546875" style="10"/>
    <col min="4556" max="4556" width="38.42578125" style="10" customWidth="1"/>
    <col min="4557" max="4557" width="17.42578125" style="10" customWidth="1"/>
    <col min="4558" max="4558" width="2.85546875" style="10" customWidth="1"/>
    <col min="4559" max="4559" width="22.42578125" style="10" customWidth="1"/>
    <col min="4560" max="4811" width="8.85546875" style="10"/>
    <col min="4812" max="4812" width="38.42578125" style="10" customWidth="1"/>
    <col min="4813" max="4813" width="17.42578125" style="10" customWidth="1"/>
    <col min="4814" max="4814" width="2.85546875" style="10" customWidth="1"/>
    <col min="4815" max="4815" width="22.42578125" style="10" customWidth="1"/>
    <col min="4816" max="5067" width="8.85546875" style="10"/>
    <col min="5068" max="5068" width="38.42578125" style="10" customWidth="1"/>
    <col min="5069" max="5069" width="17.42578125" style="10" customWidth="1"/>
    <col min="5070" max="5070" width="2.85546875" style="10" customWidth="1"/>
    <col min="5071" max="5071" width="22.42578125" style="10" customWidth="1"/>
    <col min="5072" max="5323" width="8.85546875" style="10"/>
    <col min="5324" max="5324" width="38.42578125" style="10" customWidth="1"/>
    <col min="5325" max="5325" width="17.42578125" style="10" customWidth="1"/>
    <col min="5326" max="5326" width="2.85546875" style="10" customWidth="1"/>
    <col min="5327" max="5327" width="22.42578125" style="10" customWidth="1"/>
    <col min="5328" max="5579" width="8.85546875" style="10"/>
    <col min="5580" max="5580" width="38.42578125" style="10" customWidth="1"/>
    <col min="5581" max="5581" width="17.42578125" style="10" customWidth="1"/>
    <col min="5582" max="5582" width="2.85546875" style="10" customWidth="1"/>
    <col min="5583" max="5583" width="22.42578125" style="10" customWidth="1"/>
    <col min="5584" max="5835" width="8.85546875" style="10"/>
    <col min="5836" max="5836" width="38.42578125" style="10" customWidth="1"/>
    <col min="5837" max="5837" width="17.42578125" style="10" customWidth="1"/>
    <col min="5838" max="5838" width="2.85546875" style="10" customWidth="1"/>
    <col min="5839" max="5839" width="22.42578125" style="10" customWidth="1"/>
    <col min="5840" max="6091" width="8.85546875" style="10"/>
    <col min="6092" max="6092" width="38.42578125" style="10" customWidth="1"/>
    <col min="6093" max="6093" width="17.42578125" style="10" customWidth="1"/>
    <col min="6094" max="6094" width="2.85546875" style="10" customWidth="1"/>
    <col min="6095" max="6095" width="22.42578125" style="10" customWidth="1"/>
    <col min="6096" max="6347" width="8.85546875" style="10"/>
    <col min="6348" max="6348" width="38.42578125" style="10" customWidth="1"/>
    <col min="6349" max="6349" width="17.42578125" style="10" customWidth="1"/>
    <col min="6350" max="6350" width="2.85546875" style="10" customWidth="1"/>
    <col min="6351" max="6351" width="22.42578125" style="10" customWidth="1"/>
    <col min="6352" max="6603" width="8.85546875" style="10"/>
    <col min="6604" max="6604" width="38.42578125" style="10" customWidth="1"/>
    <col min="6605" max="6605" width="17.42578125" style="10" customWidth="1"/>
    <col min="6606" max="6606" width="2.85546875" style="10" customWidth="1"/>
    <col min="6607" max="6607" width="22.42578125" style="10" customWidth="1"/>
    <col min="6608" max="6859" width="8.85546875" style="10"/>
    <col min="6860" max="6860" width="38.42578125" style="10" customWidth="1"/>
    <col min="6861" max="6861" width="17.42578125" style="10" customWidth="1"/>
    <col min="6862" max="6862" width="2.85546875" style="10" customWidth="1"/>
    <col min="6863" max="6863" width="22.42578125" style="10" customWidth="1"/>
    <col min="6864" max="7115" width="8.85546875" style="10"/>
    <col min="7116" max="7116" width="38.42578125" style="10" customWidth="1"/>
    <col min="7117" max="7117" width="17.42578125" style="10" customWidth="1"/>
    <col min="7118" max="7118" width="2.85546875" style="10" customWidth="1"/>
    <col min="7119" max="7119" width="22.42578125" style="10" customWidth="1"/>
    <col min="7120" max="7371" width="8.85546875" style="10"/>
    <col min="7372" max="7372" width="38.42578125" style="10" customWidth="1"/>
    <col min="7373" max="7373" width="17.42578125" style="10" customWidth="1"/>
    <col min="7374" max="7374" width="2.85546875" style="10" customWidth="1"/>
    <col min="7375" max="7375" width="22.42578125" style="10" customWidth="1"/>
    <col min="7376" max="7627" width="8.85546875" style="10"/>
    <col min="7628" max="7628" width="38.42578125" style="10" customWidth="1"/>
    <col min="7629" max="7629" width="17.42578125" style="10" customWidth="1"/>
    <col min="7630" max="7630" width="2.85546875" style="10" customWidth="1"/>
    <col min="7631" max="7631" width="22.42578125" style="10" customWidth="1"/>
    <col min="7632" max="7883" width="8.85546875" style="10"/>
    <col min="7884" max="7884" width="38.42578125" style="10" customWidth="1"/>
    <col min="7885" max="7885" width="17.42578125" style="10" customWidth="1"/>
    <col min="7886" max="7886" width="2.85546875" style="10" customWidth="1"/>
    <col min="7887" max="7887" width="22.42578125" style="10" customWidth="1"/>
    <col min="7888" max="8139" width="8.85546875" style="10"/>
    <col min="8140" max="8140" width="38.42578125" style="10" customWidth="1"/>
    <col min="8141" max="8141" width="17.42578125" style="10" customWidth="1"/>
    <col min="8142" max="8142" width="2.85546875" style="10" customWidth="1"/>
    <col min="8143" max="8143" width="22.42578125" style="10" customWidth="1"/>
    <col min="8144" max="8395" width="8.85546875" style="10"/>
    <col min="8396" max="8396" width="38.42578125" style="10" customWidth="1"/>
    <col min="8397" max="8397" width="17.42578125" style="10" customWidth="1"/>
    <col min="8398" max="8398" width="2.85546875" style="10" customWidth="1"/>
    <col min="8399" max="8399" width="22.42578125" style="10" customWidth="1"/>
    <col min="8400" max="8651" width="8.85546875" style="10"/>
    <col min="8652" max="8652" width="38.42578125" style="10" customWidth="1"/>
    <col min="8653" max="8653" width="17.42578125" style="10" customWidth="1"/>
    <col min="8654" max="8654" width="2.85546875" style="10" customWidth="1"/>
    <col min="8655" max="8655" width="22.42578125" style="10" customWidth="1"/>
    <col min="8656" max="8907" width="8.85546875" style="10"/>
    <col min="8908" max="8908" width="38.42578125" style="10" customWidth="1"/>
    <col min="8909" max="8909" width="17.42578125" style="10" customWidth="1"/>
    <col min="8910" max="8910" width="2.85546875" style="10" customWidth="1"/>
    <col min="8911" max="8911" width="22.42578125" style="10" customWidth="1"/>
    <col min="8912" max="9163" width="8.85546875" style="10"/>
    <col min="9164" max="9164" width="38.42578125" style="10" customWidth="1"/>
    <col min="9165" max="9165" width="17.42578125" style="10" customWidth="1"/>
    <col min="9166" max="9166" width="2.85546875" style="10" customWidth="1"/>
    <col min="9167" max="9167" width="22.42578125" style="10" customWidth="1"/>
    <col min="9168" max="9419" width="8.85546875" style="10"/>
    <col min="9420" max="9420" width="38.42578125" style="10" customWidth="1"/>
    <col min="9421" max="9421" width="17.42578125" style="10" customWidth="1"/>
    <col min="9422" max="9422" width="2.85546875" style="10" customWidth="1"/>
    <col min="9423" max="9423" width="22.42578125" style="10" customWidth="1"/>
    <col min="9424" max="9675" width="8.85546875" style="10"/>
    <col min="9676" max="9676" width="38.42578125" style="10" customWidth="1"/>
    <col min="9677" max="9677" width="17.42578125" style="10" customWidth="1"/>
    <col min="9678" max="9678" width="2.85546875" style="10" customWidth="1"/>
    <col min="9679" max="9679" width="22.42578125" style="10" customWidth="1"/>
    <col min="9680" max="9931" width="8.85546875" style="10"/>
    <col min="9932" max="9932" width="38.42578125" style="10" customWidth="1"/>
    <col min="9933" max="9933" width="17.42578125" style="10" customWidth="1"/>
    <col min="9934" max="9934" width="2.85546875" style="10" customWidth="1"/>
    <col min="9935" max="9935" width="22.42578125" style="10" customWidth="1"/>
    <col min="9936" max="10187" width="8.85546875" style="10"/>
    <col min="10188" max="10188" width="38.42578125" style="10" customWidth="1"/>
    <col min="10189" max="10189" width="17.42578125" style="10" customWidth="1"/>
    <col min="10190" max="10190" width="2.85546875" style="10" customWidth="1"/>
    <col min="10191" max="10191" width="22.42578125" style="10" customWidth="1"/>
    <col min="10192" max="10443" width="8.85546875" style="10"/>
    <col min="10444" max="10444" width="38.42578125" style="10" customWidth="1"/>
    <col min="10445" max="10445" width="17.42578125" style="10" customWidth="1"/>
    <col min="10446" max="10446" width="2.85546875" style="10" customWidth="1"/>
    <col min="10447" max="10447" width="22.42578125" style="10" customWidth="1"/>
    <col min="10448" max="10699" width="8.85546875" style="10"/>
    <col min="10700" max="10700" width="38.42578125" style="10" customWidth="1"/>
    <col min="10701" max="10701" width="17.42578125" style="10" customWidth="1"/>
    <col min="10702" max="10702" width="2.85546875" style="10" customWidth="1"/>
    <col min="10703" max="10703" width="22.42578125" style="10" customWidth="1"/>
    <col min="10704" max="10955" width="8.85546875" style="10"/>
    <col min="10956" max="10956" width="38.42578125" style="10" customWidth="1"/>
    <col min="10957" max="10957" width="17.42578125" style="10" customWidth="1"/>
    <col min="10958" max="10958" width="2.85546875" style="10" customWidth="1"/>
    <col min="10959" max="10959" width="22.42578125" style="10" customWidth="1"/>
    <col min="10960" max="11211" width="8.85546875" style="10"/>
    <col min="11212" max="11212" width="38.42578125" style="10" customWidth="1"/>
    <col min="11213" max="11213" width="17.42578125" style="10" customWidth="1"/>
    <col min="11214" max="11214" width="2.85546875" style="10" customWidth="1"/>
    <col min="11215" max="11215" width="22.42578125" style="10" customWidth="1"/>
    <col min="11216" max="11467" width="8.85546875" style="10"/>
    <col min="11468" max="11468" width="38.42578125" style="10" customWidth="1"/>
    <col min="11469" max="11469" width="17.42578125" style="10" customWidth="1"/>
    <col min="11470" max="11470" width="2.85546875" style="10" customWidth="1"/>
    <col min="11471" max="11471" width="22.42578125" style="10" customWidth="1"/>
    <col min="11472" max="11723" width="8.85546875" style="10"/>
    <col min="11724" max="11724" width="38.42578125" style="10" customWidth="1"/>
    <col min="11725" max="11725" width="17.42578125" style="10" customWidth="1"/>
    <col min="11726" max="11726" width="2.85546875" style="10" customWidth="1"/>
    <col min="11727" max="11727" width="22.42578125" style="10" customWidth="1"/>
    <col min="11728" max="11979" width="8.85546875" style="10"/>
    <col min="11980" max="11980" width="38.42578125" style="10" customWidth="1"/>
    <col min="11981" max="11981" width="17.42578125" style="10" customWidth="1"/>
    <col min="11982" max="11982" width="2.85546875" style="10" customWidth="1"/>
    <col min="11983" max="11983" width="22.42578125" style="10" customWidth="1"/>
    <col min="11984" max="12235" width="8.85546875" style="10"/>
    <col min="12236" max="12236" width="38.42578125" style="10" customWidth="1"/>
    <col min="12237" max="12237" width="17.42578125" style="10" customWidth="1"/>
    <col min="12238" max="12238" width="2.85546875" style="10" customWidth="1"/>
    <col min="12239" max="12239" width="22.42578125" style="10" customWidth="1"/>
    <col min="12240" max="12491" width="8.85546875" style="10"/>
    <col min="12492" max="12492" width="38.42578125" style="10" customWidth="1"/>
    <col min="12493" max="12493" width="17.42578125" style="10" customWidth="1"/>
    <col min="12494" max="12494" width="2.85546875" style="10" customWidth="1"/>
    <col min="12495" max="12495" width="22.42578125" style="10" customWidth="1"/>
    <col min="12496" max="12747" width="8.85546875" style="10"/>
    <col min="12748" max="12748" width="38.42578125" style="10" customWidth="1"/>
    <col min="12749" max="12749" width="17.42578125" style="10" customWidth="1"/>
    <col min="12750" max="12750" width="2.85546875" style="10" customWidth="1"/>
    <col min="12751" max="12751" width="22.42578125" style="10" customWidth="1"/>
    <col min="12752" max="13003" width="8.85546875" style="10"/>
    <col min="13004" max="13004" width="38.42578125" style="10" customWidth="1"/>
    <col min="13005" max="13005" width="17.42578125" style="10" customWidth="1"/>
    <col min="13006" max="13006" width="2.85546875" style="10" customWidth="1"/>
    <col min="13007" max="13007" width="22.42578125" style="10" customWidth="1"/>
    <col min="13008" max="13259" width="8.85546875" style="10"/>
    <col min="13260" max="13260" width="38.42578125" style="10" customWidth="1"/>
    <col min="13261" max="13261" width="17.42578125" style="10" customWidth="1"/>
    <col min="13262" max="13262" width="2.85546875" style="10" customWidth="1"/>
    <col min="13263" max="13263" width="22.42578125" style="10" customWidth="1"/>
    <col min="13264" max="13515" width="8.85546875" style="10"/>
    <col min="13516" max="13516" width="38.42578125" style="10" customWidth="1"/>
    <col min="13517" max="13517" width="17.42578125" style="10" customWidth="1"/>
    <col min="13518" max="13518" width="2.85546875" style="10" customWidth="1"/>
    <col min="13519" max="13519" width="22.42578125" style="10" customWidth="1"/>
    <col min="13520" max="13771" width="8.85546875" style="10"/>
    <col min="13772" max="13772" width="38.42578125" style="10" customWidth="1"/>
    <col min="13773" max="13773" width="17.42578125" style="10" customWidth="1"/>
    <col min="13774" max="13774" width="2.85546875" style="10" customWidth="1"/>
    <col min="13775" max="13775" width="22.42578125" style="10" customWidth="1"/>
    <col min="13776" max="14027" width="8.85546875" style="10"/>
    <col min="14028" max="14028" width="38.42578125" style="10" customWidth="1"/>
    <col min="14029" max="14029" width="17.42578125" style="10" customWidth="1"/>
    <col min="14030" max="14030" width="2.85546875" style="10" customWidth="1"/>
    <col min="14031" max="14031" width="22.42578125" style="10" customWidth="1"/>
    <col min="14032" max="14283" width="8.85546875" style="10"/>
    <col min="14284" max="14284" width="38.42578125" style="10" customWidth="1"/>
    <col min="14285" max="14285" width="17.42578125" style="10" customWidth="1"/>
    <col min="14286" max="14286" width="2.85546875" style="10" customWidth="1"/>
    <col min="14287" max="14287" width="22.42578125" style="10" customWidth="1"/>
    <col min="14288" max="14539" width="8.85546875" style="10"/>
    <col min="14540" max="14540" width="38.42578125" style="10" customWidth="1"/>
    <col min="14541" max="14541" width="17.42578125" style="10" customWidth="1"/>
    <col min="14542" max="14542" width="2.85546875" style="10" customWidth="1"/>
    <col min="14543" max="14543" width="22.42578125" style="10" customWidth="1"/>
    <col min="14544" max="14795" width="8.85546875" style="10"/>
    <col min="14796" max="14796" width="38.42578125" style="10" customWidth="1"/>
    <col min="14797" max="14797" width="17.42578125" style="10" customWidth="1"/>
    <col min="14798" max="14798" width="2.85546875" style="10" customWidth="1"/>
    <col min="14799" max="14799" width="22.42578125" style="10" customWidth="1"/>
    <col min="14800" max="15051" width="8.85546875" style="10"/>
    <col min="15052" max="15052" width="38.42578125" style="10" customWidth="1"/>
    <col min="15053" max="15053" width="17.42578125" style="10" customWidth="1"/>
    <col min="15054" max="15054" width="2.85546875" style="10" customWidth="1"/>
    <col min="15055" max="15055" width="22.42578125" style="10" customWidth="1"/>
    <col min="15056" max="15307" width="8.85546875" style="10"/>
    <col min="15308" max="15308" width="38.42578125" style="10" customWidth="1"/>
    <col min="15309" max="15309" width="17.42578125" style="10" customWidth="1"/>
    <col min="15310" max="15310" width="2.85546875" style="10" customWidth="1"/>
    <col min="15311" max="15311" width="22.42578125" style="10" customWidth="1"/>
    <col min="15312" max="15563" width="8.85546875" style="10"/>
    <col min="15564" max="15564" width="38.42578125" style="10" customWidth="1"/>
    <col min="15565" max="15565" width="17.42578125" style="10" customWidth="1"/>
    <col min="15566" max="15566" width="2.85546875" style="10" customWidth="1"/>
    <col min="15567" max="15567" width="22.42578125" style="10" customWidth="1"/>
    <col min="15568" max="15819" width="8.85546875" style="10"/>
    <col min="15820" max="15820" width="38.42578125" style="10" customWidth="1"/>
    <col min="15821" max="15821" width="17.42578125" style="10" customWidth="1"/>
    <col min="15822" max="15822" width="2.85546875" style="10" customWidth="1"/>
    <col min="15823" max="15823" width="22.42578125" style="10" customWidth="1"/>
    <col min="15824" max="16075" width="8.85546875" style="10"/>
    <col min="16076" max="16076" width="38.42578125" style="10" customWidth="1"/>
    <col min="16077" max="16077" width="17.42578125" style="10" customWidth="1"/>
    <col min="16078" max="16078" width="2.85546875" style="10" customWidth="1"/>
    <col min="16079" max="16079" width="22.42578125" style="10" customWidth="1"/>
    <col min="16080" max="16384" width="8.85546875" style="10"/>
  </cols>
  <sheetData>
    <row r="1" spans="1:20" ht="20.25" x14ac:dyDescent="0.3">
      <c r="A1" s="148" t="s">
        <v>168</v>
      </c>
      <c r="B1" s="148"/>
      <c r="C1" s="148"/>
      <c r="D1" s="148"/>
      <c r="E1" s="148"/>
      <c r="F1" s="148"/>
      <c r="G1" s="148"/>
      <c r="H1" s="9"/>
    </row>
    <row r="2" spans="1:20" ht="17.100000000000001" customHeight="1" x14ac:dyDescent="0.3">
      <c r="A2" s="9"/>
      <c r="B2" s="9"/>
      <c r="C2" s="9"/>
      <c r="D2" s="9"/>
      <c r="E2" s="9"/>
      <c r="F2" s="9"/>
      <c r="G2" s="9"/>
      <c r="H2" s="9"/>
    </row>
    <row r="3" spans="1:20" ht="20.100000000000001" customHeight="1" x14ac:dyDescent="0.25">
      <c r="A3" s="11" t="s">
        <v>3</v>
      </c>
      <c r="B3" s="146" t="s">
        <v>21</v>
      </c>
      <c r="C3" s="146"/>
      <c r="D3" s="146"/>
      <c r="E3" s="12"/>
      <c r="F3" s="12"/>
      <c r="G3" s="12"/>
    </row>
    <row r="4" spans="1:20" ht="18" x14ac:dyDescent="0.25">
      <c r="A4" s="11" t="s">
        <v>4</v>
      </c>
      <c r="B4" s="147" t="s">
        <v>145</v>
      </c>
      <c r="C4" s="147"/>
      <c r="D4" s="147"/>
      <c r="E4" s="14"/>
      <c r="F4" s="14"/>
      <c r="G4" s="14"/>
      <c r="H4" s="15"/>
    </row>
    <row r="5" spans="1:20" ht="18" x14ac:dyDescent="0.25">
      <c r="A5" s="17"/>
      <c r="B5" s="17"/>
      <c r="C5" s="17"/>
      <c r="D5" s="17"/>
      <c r="H5" s="18"/>
      <c r="J5" s="143" t="s">
        <v>214</v>
      </c>
      <c r="K5" s="144"/>
      <c r="L5" s="144"/>
      <c r="M5" s="144"/>
      <c r="N5" s="144"/>
      <c r="O5" s="144"/>
      <c r="P5" s="144"/>
      <c r="Q5" s="144"/>
      <c r="R5" s="144"/>
      <c r="S5" s="145"/>
      <c r="T5" s="145"/>
    </row>
    <row r="6" spans="1:20" ht="27" customHeight="1" x14ac:dyDescent="0.2">
      <c r="A6" s="152" t="s">
        <v>213</v>
      </c>
      <c r="B6" s="152"/>
      <c r="C6" s="152"/>
      <c r="D6" s="152"/>
      <c r="E6" s="152"/>
      <c r="F6" s="152"/>
      <c r="G6" s="152"/>
      <c r="H6" s="152"/>
      <c r="J6" s="159" t="s">
        <v>215</v>
      </c>
      <c r="K6" s="159"/>
      <c r="L6" s="159"/>
      <c r="M6" s="159"/>
      <c r="N6" s="159"/>
      <c r="O6" s="159"/>
      <c r="P6" s="159"/>
      <c r="Q6" s="159"/>
      <c r="R6" s="159"/>
      <c r="S6" s="159"/>
    </row>
    <row r="7" spans="1:20" ht="15" thickBot="1" x14ac:dyDescent="0.25">
      <c r="E7" s="10"/>
      <c r="F7" s="10"/>
      <c r="G7" s="10"/>
    </row>
    <row r="8" spans="1:20" ht="15" x14ac:dyDescent="0.2">
      <c r="B8" s="19"/>
      <c r="C8" s="20"/>
      <c r="D8" s="21"/>
      <c r="E8" s="21"/>
      <c r="J8" s="29"/>
    </row>
    <row r="9" spans="1:20" ht="15.75" thickBot="1" x14ac:dyDescent="0.25">
      <c r="B9" s="22" t="s">
        <v>180</v>
      </c>
      <c r="C9" s="133" t="s">
        <v>181</v>
      </c>
      <c r="D9" s="24" t="s">
        <v>182</v>
      </c>
      <c r="E9" s="24" t="s">
        <v>133</v>
      </c>
      <c r="J9" s="29"/>
    </row>
    <row r="10" spans="1:20" s="13" customFormat="1" ht="17.100000000000001" customHeight="1" x14ac:dyDescent="0.2">
      <c r="A10" s="16" t="s">
        <v>177</v>
      </c>
      <c r="B10" s="42"/>
      <c r="C10" s="10"/>
      <c r="D10" s="51"/>
      <c r="E10" s="51"/>
      <c r="J10" s="29" t="s">
        <v>169</v>
      </c>
    </row>
    <row r="11" spans="1:20" s="13" customFormat="1" ht="15.75" x14ac:dyDescent="0.25">
      <c r="A11" s="89" t="s">
        <v>178</v>
      </c>
      <c r="B11" s="40">
        <v>125000</v>
      </c>
      <c r="C11" s="41"/>
      <c r="D11" s="50"/>
      <c r="E11" s="50"/>
      <c r="K11" s="136" t="s">
        <v>184</v>
      </c>
      <c r="L11" s="128">
        <v>2023</v>
      </c>
      <c r="M11" s="128">
        <v>2024</v>
      </c>
      <c r="N11" s="128">
        <v>2025</v>
      </c>
      <c r="O11" s="128">
        <v>2026</v>
      </c>
    </row>
    <row r="12" spans="1:20" s="13" customFormat="1" ht="15" x14ac:dyDescent="0.2">
      <c r="A12" s="89" t="s">
        <v>120</v>
      </c>
      <c r="B12" s="131"/>
      <c r="C12" s="111">
        <v>65000</v>
      </c>
      <c r="D12" s="50"/>
      <c r="E12" s="50"/>
      <c r="K12" s="123" t="s">
        <v>147</v>
      </c>
      <c r="L12" s="124">
        <v>145</v>
      </c>
      <c r="M12" s="124">
        <v>160</v>
      </c>
      <c r="N12" s="124">
        <v>185</v>
      </c>
      <c r="O12" s="124"/>
    </row>
    <row r="13" spans="1:20" s="13" customFormat="1" ht="15.75" thickBot="1" x14ac:dyDescent="0.25">
      <c r="A13" s="89" t="s">
        <v>183</v>
      </c>
      <c r="B13" s="131"/>
      <c r="C13" s="137">
        <v>10000</v>
      </c>
      <c r="D13" s="50"/>
      <c r="E13" s="50"/>
      <c r="K13" s="123" t="s">
        <v>148</v>
      </c>
      <c r="L13" s="124">
        <v>145</v>
      </c>
      <c r="M13" s="124">
        <v>155</v>
      </c>
      <c r="N13" s="124">
        <v>175</v>
      </c>
      <c r="O13" s="124"/>
    </row>
    <row r="14" spans="1:20" s="13" customFormat="1" ht="18" thickBot="1" x14ac:dyDescent="0.4">
      <c r="A14" s="16" t="s">
        <v>179</v>
      </c>
      <c r="B14" s="119"/>
      <c r="C14" s="46">
        <f>C12+C13</f>
        <v>75000</v>
      </c>
      <c r="D14" s="134">
        <f>B11-C14</f>
        <v>50000</v>
      </c>
      <c r="E14" s="132">
        <f>D14/B11</f>
        <v>0.4</v>
      </c>
      <c r="K14" s="123" t="s">
        <v>149</v>
      </c>
      <c r="L14" s="124">
        <v>145</v>
      </c>
      <c r="M14" s="124">
        <v>155</v>
      </c>
      <c r="N14" s="124">
        <v>175</v>
      </c>
      <c r="O14" s="124"/>
    </row>
    <row r="15" spans="1:20" x14ac:dyDescent="0.2">
      <c r="K15" s="123" t="s">
        <v>150</v>
      </c>
      <c r="L15" s="125">
        <v>145</v>
      </c>
      <c r="M15" s="125">
        <v>150</v>
      </c>
      <c r="N15" s="125">
        <v>170</v>
      </c>
      <c r="O15" s="125"/>
    </row>
    <row r="16" spans="1:20" ht="15" x14ac:dyDescent="0.2">
      <c r="A16" s="16"/>
      <c r="K16" s="123" t="s">
        <v>151</v>
      </c>
      <c r="L16" s="125">
        <v>145</v>
      </c>
      <c r="M16" s="125">
        <v>150</v>
      </c>
      <c r="N16" s="125">
        <v>165</v>
      </c>
      <c r="O16" s="125"/>
    </row>
    <row r="17" spans="1:22" ht="15" x14ac:dyDescent="0.2">
      <c r="A17" s="16" t="s">
        <v>172</v>
      </c>
      <c r="K17" s="123" t="s">
        <v>152</v>
      </c>
      <c r="L17" s="125">
        <v>65</v>
      </c>
      <c r="M17" s="125">
        <v>90</v>
      </c>
      <c r="N17" s="125">
        <v>105</v>
      </c>
      <c r="O17" s="125"/>
    </row>
    <row r="18" spans="1:22" x14ac:dyDescent="0.2">
      <c r="A18" s="34" t="s">
        <v>210</v>
      </c>
      <c r="K18" s="123" t="s">
        <v>153</v>
      </c>
      <c r="L18" s="125">
        <v>65</v>
      </c>
      <c r="M18" s="125">
        <v>90</v>
      </c>
      <c r="N18" s="125">
        <v>85</v>
      </c>
      <c r="O18" s="125"/>
    </row>
    <row r="19" spans="1:22" x14ac:dyDescent="0.2">
      <c r="A19" s="34"/>
      <c r="K19" s="123" t="s">
        <v>154</v>
      </c>
      <c r="L19" s="125">
        <v>65</v>
      </c>
      <c r="M19" s="125">
        <v>105</v>
      </c>
      <c r="N19" s="125">
        <v>85</v>
      </c>
      <c r="O19" s="125"/>
    </row>
    <row r="20" spans="1:22" x14ac:dyDescent="0.2">
      <c r="A20" s="126"/>
      <c r="K20" s="123" t="s">
        <v>155</v>
      </c>
      <c r="L20" s="125">
        <v>165</v>
      </c>
      <c r="M20" s="125">
        <v>190</v>
      </c>
      <c r="N20" s="125">
        <v>185</v>
      </c>
      <c r="O20" s="125"/>
    </row>
    <row r="21" spans="1:22" x14ac:dyDescent="0.2">
      <c r="A21" s="126"/>
      <c r="K21" s="123" t="s">
        <v>156</v>
      </c>
      <c r="L21" s="125">
        <v>165</v>
      </c>
      <c r="M21" s="125">
        <v>190</v>
      </c>
      <c r="N21" s="125">
        <v>190</v>
      </c>
      <c r="O21" s="125"/>
    </row>
    <row r="22" spans="1:22" x14ac:dyDescent="0.2">
      <c r="A22" s="126"/>
      <c r="K22" s="123" t="s">
        <v>157</v>
      </c>
      <c r="L22" s="125">
        <v>150</v>
      </c>
      <c r="M22" s="125">
        <v>190</v>
      </c>
      <c r="N22" s="125">
        <v>195</v>
      </c>
      <c r="O22" s="125"/>
    </row>
    <row r="23" spans="1:22" x14ac:dyDescent="0.2">
      <c r="A23" s="126"/>
      <c r="K23" s="123" t="s">
        <v>158</v>
      </c>
      <c r="L23" s="125">
        <v>150</v>
      </c>
      <c r="M23" s="125">
        <v>185</v>
      </c>
      <c r="N23" s="125">
        <v>200</v>
      </c>
      <c r="O23" s="125"/>
    </row>
    <row r="24" spans="1:22" x14ac:dyDescent="0.2">
      <c r="A24" s="126"/>
    </row>
    <row r="25" spans="1:22" ht="15" x14ac:dyDescent="0.2">
      <c r="A25" s="126"/>
      <c r="J25" s="29" t="s">
        <v>171</v>
      </c>
    </row>
    <row r="26" spans="1:22" ht="15" x14ac:dyDescent="0.2">
      <c r="A26" s="126"/>
      <c r="J26" s="29" t="s">
        <v>170</v>
      </c>
      <c r="K26" s="13"/>
      <c r="L26" s="13"/>
      <c r="M26" s="13"/>
      <c r="N26" s="13"/>
      <c r="O26" s="13"/>
      <c r="P26" s="13"/>
      <c r="R26" s="29" t="s">
        <v>176</v>
      </c>
      <c r="S26" s="29"/>
    </row>
    <row r="27" spans="1:22" ht="15" x14ac:dyDescent="0.25">
      <c r="A27" s="126"/>
      <c r="J27" s="13"/>
      <c r="K27" s="18" t="s">
        <v>185</v>
      </c>
      <c r="L27" s="128">
        <v>2023</v>
      </c>
      <c r="M27" s="128">
        <v>2024</v>
      </c>
      <c r="N27" s="128">
        <v>2025</v>
      </c>
      <c r="O27" s="128">
        <v>2026</v>
      </c>
      <c r="P27" s="13"/>
      <c r="R27" s="18" t="s">
        <v>160</v>
      </c>
      <c r="S27" s="122">
        <v>2023</v>
      </c>
      <c r="T27" s="122">
        <v>2024</v>
      </c>
      <c r="U27" s="122">
        <v>2025</v>
      </c>
      <c r="V27" s="122">
        <v>2026</v>
      </c>
    </row>
    <row r="28" spans="1:22" x14ac:dyDescent="0.2">
      <c r="A28" s="126"/>
      <c r="J28" s="13"/>
      <c r="K28" s="123" t="s">
        <v>147</v>
      </c>
      <c r="L28" s="129">
        <v>12.5</v>
      </c>
      <c r="M28" s="129">
        <v>15</v>
      </c>
      <c r="N28" s="129">
        <v>12.5</v>
      </c>
      <c r="O28" s="124"/>
      <c r="P28" s="13"/>
      <c r="R28" s="123" t="s">
        <v>147</v>
      </c>
      <c r="S28" s="141">
        <f>IFERROR(L12/L28,0)</f>
        <v>11.6</v>
      </c>
      <c r="T28" s="141">
        <f t="shared" ref="T28:V39" si="0">IFERROR(M12/M28,0)</f>
        <v>10.666666666666666</v>
      </c>
      <c r="U28" s="141">
        <f t="shared" si="0"/>
        <v>14.8</v>
      </c>
      <c r="V28" s="141">
        <f t="shared" si="0"/>
        <v>0</v>
      </c>
    </row>
    <row r="29" spans="1:22" x14ac:dyDescent="0.2">
      <c r="A29" s="126"/>
      <c r="J29" s="13"/>
      <c r="K29" s="123" t="s">
        <v>148</v>
      </c>
      <c r="L29" s="129">
        <v>12.5</v>
      </c>
      <c r="M29" s="129">
        <v>15</v>
      </c>
      <c r="N29" s="129">
        <v>12.5</v>
      </c>
      <c r="O29" s="124"/>
      <c r="P29" s="13"/>
      <c r="R29" s="123" t="s">
        <v>148</v>
      </c>
      <c r="S29" s="141">
        <f t="shared" ref="S29:S39" si="1">IFERROR(L13/L29,0)</f>
        <v>11.6</v>
      </c>
      <c r="T29" s="141">
        <f t="shared" si="0"/>
        <v>10.333333333333334</v>
      </c>
      <c r="U29" s="141">
        <f t="shared" si="0"/>
        <v>14</v>
      </c>
      <c r="V29" s="141">
        <f t="shared" si="0"/>
        <v>0</v>
      </c>
    </row>
    <row r="30" spans="1:22" x14ac:dyDescent="0.2">
      <c r="A30" s="126"/>
      <c r="J30" s="13"/>
      <c r="K30" s="123" t="s">
        <v>149</v>
      </c>
      <c r="L30" s="129">
        <v>12.5</v>
      </c>
      <c r="M30" s="129">
        <v>14</v>
      </c>
      <c r="N30" s="129">
        <v>12.5</v>
      </c>
      <c r="O30" s="124"/>
      <c r="P30" s="13"/>
      <c r="R30" s="123" t="s">
        <v>149</v>
      </c>
      <c r="S30" s="141">
        <f t="shared" si="1"/>
        <v>11.6</v>
      </c>
      <c r="T30" s="141">
        <f t="shared" si="0"/>
        <v>11.071428571428571</v>
      </c>
      <c r="U30" s="141">
        <f t="shared" si="0"/>
        <v>14</v>
      </c>
      <c r="V30" s="141">
        <f t="shared" si="0"/>
        <v>0</v>
      </c>
    </row>
    <row r="31" spans="1:22" x14ac:dyDescent="0.2">
      <c r="K31" s="123" t="s">
        <v>150</v>
      </c>
      <c r="L31" s="129">
        <v>12.5</v>
      </c>
      <c r="M31" s="129">
        <v>12.5</v>
      </c>
      <c r="N31" s="129">
        <v>12.5</v>
      </c>
      <c r="O31" s="125"/>
      <c r="R31" s="123" t="s">
        <v>150</v>
      </c>
      <c r="S31" s="141">
        <f t="shared" si="1"/>
        <v>11.6</v>
      </c>
      <c r="T31" s="141">
        <f t="shared" si="0"/>
        <v>12</v>
      </c>
      <c r="U31" s="141">
        <f t="shared" si="0"/>
        <v>13.6</v>
      </c>
      <c r="V31" s="141">
        <f t="shared" si="0"/>
        <v>0</v>
      </c>
    </row>
    <row r="32" spans="1:22" x14ac:dyDescent="0.2">
      <c r="K32" s="123" t="s">
        <v>151</v>
      </c>
      <c r="L32" s="129">
        <v>12.5</v>
      </c>
      <c r="M32" s="129">
        <v>12.5</v>
      </c>
      <c r="N32" s="129">
        <v>12.5</v>
      </c>
      <c r="O32" s="125"/>
      <c r="R32" s="123" t="s">
        <v>151</v>
      </c>
      <c r="S32" s="141">
        <f t="shared" si="1"/>
        <v>11.6</v>
      </c>
      <c r="T32" s="141">
        <f t="shared" si="0"/>
        <v>12</v>
      </c>
      <c r="U32" s="141">
        <f t="shared" si="0"/>
        <v>13.2</v>
      </c>
      <c r="V32" s="141">
        <f t="shared" si="0"/>
        <v>0</v>
      </c>
    </row>
    <row r="33" spans="1:22" x14ac:dyDescent="0.2">
      <c r="K33" s="123" t="s">
        <v>152</v>
      </c>
      <c r="L33" s="129">
        <v>8</v>
      </c>
      <c r="M33" s="129">
        <v>12.5</v>
      </c>
      <c r="N33" s="129">
        <v>12.5</v>
      </c>
      <c r="O33" s="125"/>
      <c r="R33" s="123" t="s">
        <v>152</v>
      </c>
      <c r="S33" s="141">
        <f t="shared" si="1"/>
        <v>8.125</v>
      </c>
      <c r="T33" s="141">
        <f t="shared" si="0"/>
        <v>7.2</v>
      </c>
      <c r="U33" s="141">
        <f t="shared" si="0"/>
        <v>8.4</v>
      </c>
      <c r="V33" s="141">
        <f t="shared" si="0"/>
        <v>0</v>
      </c>
    </row>
    <row r="34" spans="1:22" x14ac:dyDescent="0.2">
      <c r="K34" s="123" t="s">
        <v>153</v>
      </c>
      <c r="L34" s="129">
        <v>8</v>
      </c>
      <c r="M34" s="129">
        <v>12.5</v>
      </c>
      <c r="N34" s="129">
        <v>12.5</v>
      </c>
      <c r="O34" s="125"/>
      <c r="R34" s="123" t="s">
        <v>153</v>
      </c>
      <c r="S34" s="141">
        <f t="shared" si="1"/>
        <v>8.125</v>
      </c>
      <c r="T34" s="141">
        <f t="shared" si="0"/>
        <v>7.2</v>
      </c>
      <c r="U34" s="141">
        <f t="shared" si="0"/>
        <v>6.8</v>
      </c>
      <c r="V34" s="141">
        <f t="shared" si="0"/>
        <v>0</v>
      </c>
    </row>
    <row r="35" spans="1:22" x14ac:dyDescent="0.2">
      <c r="K35" s="123" t="s">
        <v>154</v>
      </c>
      <c r="L35" s="129">
        <v>8</v>
      </c>
      <c r="M35" s="129">
        <v>12.5</v>
      </c>
      <c r="N35" s="129">
        <v>12.5</v>
      </c>
      <c r="O35" s="125"/>
      <c r="R35" s="123" t="s">
        <v>154</v>
      </c>
      <c r="S35" s="141">
        <f t="shared" si="1"/>
        <v>8.125</v>
      </c>
      <c r="T35" s="141">
        <f t="shared" si="0"/>
        <v>8.4</v>
      </c>
      <c r="U35" s="141">
        <f t="shared" si="0"/>
        <v>6.8</v>
      </c>
      <c r="V35" s="141">
        <f t="shared" si="0"/>
        <v>0</v>
      </c>
    </row>
    <row r="36" spans="1:22" ht="15" x14ac:dyDescent="0.2">
      <c r="A36" s="16"/>
      <c r="K36" s="123" t="s">
        <v>155</v>
      </c>
      <c r="L36" s="129">
        <v>12.5</v>
      </c>
      <c r="M36" s="129">
        <v>12.5</v>
      </c>
      <c r="N36" s="129">
        <v>12.5</v>
      </c>
      <c r="O36" s="125"/>
      <c r="R36" s="123" t="s">
        <v>155</v>
      </c>
      <c r="S36" s="141">
        <f t="shared" si="1"/>
        <v>13.2</v>
      </c>
      <c r="T36" s="141">
        <f t="shared" si="0"/>
        <v>15.2</v>
      </c>
      <c r="U36" s="141">
        <f t="shared" si="0"/>
        <v>14.8</v>
      </c>
      <c r="V36" s="141">
        <f t="shared" si="0"/>
        <v>0</v>
      </c>
    </row>
    <row r="37" spans="1:22" ht="15" x14ac:dyDescent="0.2">
      <c r="A37" s="16" t="s">
        <v>173</v>
      </c>
      <c r="K37" s="123" t="s">
        <v>156</v>
      </c>
      <c r="L37" s="129">
        <v>12.5</v>
      </c>
      <c r="M37" s="129">
        <v>12.5</v>
      </c>
      <c r="N37" s="129">
        <v>12.5</v>
      </c>
      <c r="O37" s="125"/>
      <c r="R37" s="123" t="s">
        <v>156</v>
      </c>
      <c r="S37" s="141">
        <f t="shared" si="1"/>
        <v>13.2</v>
      </c>
      <c r="T37" s="141">
        <f t="shared" si="0"/>
        <v>15.2</v>
      </c>
      <c r="U37" s="141">
        <f t="shared" si="0"/>
        <v>15.2</v>
      </c>
      <c r="V37" s="141">
        <f t="shared" si="0"/>
        <v>0</v>
      </c>
    </row>
    <row r="38" spans="1:22" x14ac:dyDescent="0.2">
      <c r="A38" s="34" t="s">
        <v>209</v>
      </c>
      <c r="K38" s="123" t="s">
        <v>157</v>
      </c>
      <c r="L38" s="129">
        <v>12.5</v>
      </c>
      <c r="M38" s="129">
        <v>12.5</v>
      </c>
      <c r="N38" s="129">
        <v>12.5</v>
      </c>
      <c r="O38" s="125"/>
      <c r="R38" s="123" t="s">
        <v>157</v>
      </c>
      <c r="S38" s="141">
        <f t="shared" si="1"/>
        <v>12</v>
      </c>
      <c r="T38" s="141">
        <f t="shared" si="0"/>
        <v>15.2</v>
      </c>
      <c r="U38" s="141">
        <f t="shared" si="0"/>
        <v>15.6</v>
      </c>
      <c r="V38" s="141">
        <f t="shared" si="0"/>
        <v>0</v>
      </c>
    </row>
    <row r="39" spans="1:22" x14ac:dyDescent="0.2">
      <c r="A39" s="34"/>
      <c r="K39" s="123" t="s">
        <v>158</v>
      </c>
      <c r="L39" s="130">
        <v>12.5</v>
      </c>
      <c r="M39" s="130">
        <v>12.5</v>
      </c>
      <c r="N39" s="130">
        <v>12.5</v>
      </c>
      <c r="O39" s="125"/>
      <c r="R39" s="123" t="s">
        <v>158</v>
      </c>
      <c r="S39" s="141">
        <f t="shared" si="1"/>
        <v>12</v>
      </c>
      <c r="T39" s="141">
        <f t="shared" si="0"/>
        <v>14.8</v>
      </c>
      <c r="U39" s="141">
        <f t="shared" si="0"/>
        <v>16</v>
      </c>
      <c r="V39" s="141">
        <f t="shared" si="0"/>
        <v>0</v>
      </c>
    </row>
    <row r="41" spans="1:22" ht="15" x14ac:dyDescent="0.2">
      <c r="A41" s="16"/>
    </row>
    <row r="42" spans="1:22" ht="15" x14ac:dyDescent="0.2">
      <c r="A42" s="34"/>
      <c r="J42" s="29" t="s">
        <v>174</v>
      </c>
      <c r="K42" s="13"/>
      <c r="L42" s="13"/>
      <c r="M42" s="13"/>
      <c r="N42" s="13"/>
      <c r="O42" s="13"/>
      <c r="P42" s="13"/>
      <c r="R42" s="29" t="s">
        <v>175</v>
      </c>
      <c r="S42" s="29"/>
    </row>
    <row r="43" spans="1:22" ht="15" x14ac:dyDescent="0.25">
      <c r="J43" s="13"/>
      <c r="K43" s="18" t="s">
        <v>159</v>
      </c>
      <c r="L43" s="128">
        <v>2023</v>
      </c>
      <c r="M43" s="128">
        <v>2024</v>
      </c>
      <c r="N43" s="128">
        <v>2025</v>
      </c>
      <c r="O43" s="128">
        <v>2026</v>
      </c>
      <c r="P43" s="13"/>
      <c r="R43" s="18" t="s">
        <v>160</v>
      </c>
      <c r="S43" s="122">
        <v>2023</v>
      </c>
      <c r="T43" s="122">
        <v>2024</v>
      </c>
      <c r="U43" s="122">
        <v>2025</v>
      </c>
      <c r="V43" s="122">
        <v>2026</v>
      </c>
    </row>
    <row r="44" spans="1:22" x14ac:dyDescent="0.2">
      <c r="J44" s="13"/>
      <c r="K44" s="123" t="s">
        <v>147</v>
      </c>
      <c r="L44" s="124">
        <v>175</v>
      </c>
      <c r="M44" s="124">
        <v>175</v>
      </c>
      <c r="N44" s="124">
        <v>225</v>
      </c>
      <c r="O44" s="124"/>
      <c r="P44" s="13"/>
      <c r="R44" s="123" t="s">
        <v>147</v>
      </c>
      <c r="S44" s="140">
        <f>IFERROR(L12/L44,0)</f>
        <v>0.82857142857142863</v>
      </c>
      <c r="T44" s="140">
        <f t="shared" ref="T44:V55" si="2">IFERROR(M12/M44,0)</f>
        <v>0.91428571428571426</v>
      </c>
      <c r="U44" s="140">
        <f t="shared" si="2"/>
        <v>0.82222222222222219</v>
      </c>
      <c r="V44" s="140">
        <f t="shared" si="2"/>
        <v>0</v>
      </c>
    </row>
    <row r="45" spans="1:22" x14ac:dyDescent="0.2">
      <c r="J45" s="13"/>
      <c r="K45" s="123" t="s">
        <v>148</v>
      </c>
      <c r="L45" s="124">
        <v>175</v>
      </c>
      <c r="M45" s="124">
        <v>175</v>
      </c>
      <c r="N45" s="124">
        <v>225</v>
      </c>
      <c r="O45" s="124"/>
      <c r="P45" s="13"/>
      <c r="R45" s="123" t="s">
        <v>148</v>
      </c>
      <c r="S45" s="140">
        <f t="shared" ref="S45:S55" si="3">IFERROR(L13/L45,0)</f>
        <v>0.82857142857142863</v>
      </c>
      <c r="T45" s="140">
        <f t="shared" si="2"/>
        <v>0.88571428571428568</v>
      </c>
      <c r="U45" s="140">
        <f t="shared" si="2"/>
        <v>0.77777777777777779</v>
      </c>
      <c r="V45" s="140">
        <f t="shared" si="2"/>
        <v>0</v>
      </c>
    </row>
    <row r="46" spans="1:22" x14ac:dyDescent="0.2">
      <c r="J46" s="13"/>
      <c r="K46" s="123" t="s">
        <v>149</v>
      </c>
      <c r="L46" s="124">
        <v>175</v>
      </c>
      <c r="M46" s="124">
        <v>225</v>
      </c>
      <c r="N46" s="124">
        <v>225</v>
      </c>
      <c r="O46" s="124"/>
      <c r="P46" s="13"/>
      <c r="R46" s="123" t="s">
        <v>149</v>
      </c>
      <c r="S46" s="140">
        <f t="shared" si="3"/>
        <v>0.82857142857142863</v>
      </c>
      <c r="T46" s="140">
        <f t="shared" si="2"/>
        <v>0.68888888888888888</v>
      </c>
      <c r="U46" s="140">
        <f t="shared" si="2"/>
        <v>0.77777777777777779</v>
      </c>
      <c r="V46" s="140">
        <f t="shared" si="2"/>
        <v>0</v>
      </c>
    </row>
    <row r="47" spans="1:22" x14ac:dyDescent="0.2">
      <c r="K47" s="123" t="s">
        <v>150</v>
      </c>
      <c r="L47" s="124">
        <v>175</v>
      </c>
      <c r="M47" s="124">
        <v>225</v>
      </c>
      <c r="N47" s="124">
        <v>225</v>
      </c>
      <c r="O47" s="125"/>
      <c r="R47" s="123" t="s">
        <v>150</v>
      </c>
      <c r="S47" s="140">
        <f t="shared" si="3"/>
        <v>0.82857142857142863</v>
      </c>
      <c r="T47" s="140">
        <f t="shared" si="2"/>
        <v>0.66666666666666663</v>
      </c>
      <c r="U47" s="140">
        <f t="shared" si="2"/>
        <v>0.75555555555555554</v>
      </c>
      <c r="V47" s="140">
        <f t="shared" si="2"/>
        <v>0</v>
      </c>
    </row>
    <row r="48" spans="1:22" x14ac:dyDescent="0.2">
      <c r="K48" s="123" t="s">
        <v>151</v>
      </c>
      <c r="L48" s="124">
        <v>175</v>
      </c>
      <c r="M48" s="124">
        <v>225</v>
      </c>
      <c r="N48" s="124">
        <v>225</v>
      </c>
      <c r="O48" s="125"/>
      <c r="R48" s="123" t="s">
        <v>151</v>
      </c>
      <c r="S48" s="140">
        <f t="shared" si="3"/>
        <v>0.82857142857142863</v>
      </c>
      <c r="T48" s="140">
        <f t="shared" si="2"/>
        <v>0.66666666666666663</v>
      </c>
      <c r="U48" s="140">
        <f t="shared" si="2"/>
        <v>0.73333333333333328</v>
      </c>
      <c r="V48" s="140">
        <f t="shared" si="2"/>
        <v>0</v>
      </c>
    </row>
    <row r="49" spans="11:22" x14ac:dyDescent="0.2">
      <c r="K49" s="123" t="s">
        <v>152</v>
      </c>
      <c r="L49" s="124">
        <v>175</v>
      </c>
      <c r="M49" s="124">
        <v>225</v>
      </c>
      <c r="N49" s="124">
        <v>225</v>
      </c>
      <c r="O49" s="125"/>
      <c r="R49" s="123" t="s">
        <v>152</v>
      </c>
      <c r="S49" s="140">
        <f t="shared" si="3"/>
        <v>0.37142857142857144</v>
      </c>
      <c r="T49" s="140">
        <f t="shared" si="2"/>
        <v>0.4</v>
      </c>
      <c r="U49" s="140">
        <f t="shared" si="2"/>
        <v>0.46666666666666667</v>
      </c>
      <c r="V49" s="140">
        <f t="shared" si="2"/>
        <v>0</v>
      </c>
    </row>
    <row r="50" spans="11:22" x14ac:dyDescent="0.2">
      <c r="K50" s="123" t="s">
        <v>153</v>
      </c>
      <c r="L50" s="124">
        <v>175</v>
      </c>
      <c r="M50" s="124">
        <v>225</v>
      </c>
      <c r="N50" s="124">
        <v>225</v>
      </c>
      <c r="O50" s="125"/>
      <c r="R50" s="123" t="s">
        <v>153</v>
      </c>
      <c r="S50" s="140">
        <f t="shared" si="3"/>
        <v>0.37142857142857144</v>
      </c>
      <c r="T50" s="140">
        <f t="shared" si="2"/>
        <v>0.4</v>
      </c>
      <c r="U50" s="140">
        <f t="shared" si="2"/>
        <v>0.37777777777777777</v>
      </c>
      <c r="V50" s="140">
        <f t="shared" si="2"/>
        <v>0</v>
      </c>
    </row>
    <row r="51" spans="11:22" x14ac:dyDescent="0.2">
      <c r="K51" s="123" t="s">
        <v>154</v>
      </c>
      <c r="L51" s="124">
        <v>175</v>
      </c>
      <c r="M51" s="124">
        <v>225</v>
      </c>
      <c r="N51" s="124">
        <v>225</v>
      </c>
      <c r="O51" s="125"/>
      <c r="R51" s="123" t="s">
        <v>154</v>
      </c>
      <c r="S51" s="140">
        <f t="shared" si="3"/>
        <v>0.37142857142857144</v>
      </c>
      <c r="T51" s="140">
        <f t="shared" si="2"/>
        <v>0.46666666666666667</v>
      </c>
      <c r="U51" s="140">
        <f t="shared" si="2"/>
        <v>0.37777777777777777</v>
      </c>
      <c r="V51" s="140">
        <f t="shared" si="2"/>
        <v>0</v>
      </c>
    </row>
    <row r="52" spans="11:22" x14ac:dyDescent="0.2">
      <c r="K52" s="123" t="s">
        <v>155</v>
      </c>
      <c r="L52" s="124">
        <v>175</v>
      </c>
      <c r="M52" s="124">
        <v>225</v>
      </c>
      <c r="N52" s="124">
        <v>225</v>
      </c>
      <c r="O52" s="125"/>
      <c r="R52" s="123" t="s">
        <v>155</v>
      </c>
      <c r="S52" s="140">
        <f t="shared" si="3"/>
        <v>0.94285714285714284</v>
      </c>
      <c r="T52" s="140">
        <f t="shared" si="2"/>
        <v>0.84444444444444444</v>
      </c>
      <c r="U52" s="140">
        <f t="shared" si="2"/>
        <v>0.82222222222222219</v>
      </c>
      <c r="V52" s="140">
        <f t="shared" si="2"/>
        <v>0</v>
      </c>
    </row>
    <row r="53" spans="11:22" x14ac:dyDescent="0.2">
      <c r="K53" s="123" t="s">
        <v>156</v>
      </c>
      <c r="L53" s="124">
        <v>175</v>
      </c>
      <c r="M53" s="124">
        <v>225</v>
      </c>
      <c r="N53" s="124">
        <v>225</v>
      </c>
      <c r="O53" s="125"/>
      <c r="R53" s="123" t="s">
        <v>156</v>
      </c>
      <c r="S53" s="140">
        <f t="shared" si="3"/>
        <v>0.94285714285714284</v>
      </c>
      <c r="T53" s="140">
        <f t="shared" si="2"/>
        <v>0.84444444444444444</v>
      </c>
      <c r="U53" s="140">
        <f t="shared" si="2"/>
        <v>0.84444444444444444</v>
      </c>
      <c r="V53" s="140">
        <f t="shared" si="2"/>
        <v>0</v>
      </c>
    </row>
    <row r="54" spans="11:22" x14ac:dyDescent="0.2">
      <c r="K54" s="123" t="s">
        <v>157</v>
      </c>
      <c r="L54" s="124">
        <v>175</v>
      </c>
      <c r="M54" s="124">
        <v>225</v>
      </c>
      <c r="N54" s="124">
        <v>225</v>
      </c>
      <c r="O54" s="125"/>
      <c r="R54" s="123" t="s">
        <v>157</v>
      </c>
      <c r="S54" s="140">
        <f t="shared" si="3"/>
        <v>0.8571428571428571</v>
      </c>
      <c r="T54" s="140">
        <f t="shared" si="2"/>
        <v>0.84444444444444444</v>
      </c>
      <c r="U54" s="140">
        <f t="shared" si="2"/>
        <v>0.8666666666666667</v>
      </c>
      <c r="V54" s="140">
        <f t="shared" si="2"/>
        <v>0</v>
      </c>
    </row>
    <row r="55" spans="11:22" x14ac:dyDescent="0.2">
      <c r="K55" s="123" t="s">
        <v>158</v>
      </c>
      <c r="L55" s="124">
        <v>175</v>
      </c>
      <c r="M55" s="124">
        <v>225</v>
      </c>
      <c r="N55" s="124">
        <v>225</v>
      </c>
      <c r="O55" s="125"/>
      <c r="R55" s="123" t="s">
        <v>158</v>
      </c>
      <c r="S55" s="140">
        <f t="shared" si="3"/>
        <v>0.8571428571428571</v>
      </c>
      <c r="T55" s="140">
        <f t="shared" si="2"/>
        <v>0.82222222222222219</v>
      </c>
      <c r="U55" s="140">
        <f t="shared" si="2"/>
        <v>0.88888888888888884</v>
      </c>
      <c r="V55" s="140">
        <f t="shared" si="2"/>
        <v>0</v>
      </c>
    </row>
  </sheetData>
  <mergeCells count="5">
    <mergeCell ref="A1:G1"/>
    <mergeCell ref="B3:D3"/>
    <mergeCell ref="B4:D4"/>
    <mergeCell ref="A6:H6"/>
    <mergeCell ref="J6:S6"/>
  </mergeCells>
  <pageMargins left="0.5" right="0.5" top="0.5" bottom="0.5" header="0" footer="0"/>
  <pageSetup scale="87" orientation="portrait" horizontalDpi="300" verticalDpi="300" r:id="rId1"/>
  <headerFooter alignWithMargins="0">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KPI Ratios - BS</vt:lpstr>
      <vt:lpstr>KPI Ratios - P&amp;L</vt:lpstr>
      <vt:lpstr>KPI - Rentals</vt:lpstr>
      <vt:lpstr>KPI - Repairs</vt:lpstr>
      <vt:lpstr>KPI - Lessons</vt:lpstr>
      <vt:lpstr>'KPI - Lessons'!Print_Area</vt:lpstr>
      <vt:lpstr>'KPI - Rentals'!Print_Area</vt:lpstr>
      <vt:lpstr>'KPI - Repairs'!Print_Area</vt:lpstr>
      <vt:lpstr>'KPI Ratios - BS'!Print_Area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Jobe</dc:creator>
  <cp:lastModifiedBy>Daniel Jobe</cp:lastModifiedBy>
  <cp:lastPrinted>2026-01-15T23:07:03Z</cp:lastPrinted>
  <dcterms:created xsi:type="dcterms:W3CDTF">2023-01-30T20:07:06Z</dcterms:created>
  <dcterms:modified xsi:type="dcterms:W3CDTF">2026-01-15T23:07:06Z</dcterms:modified>
</cp:coreProperties>
</file>